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ster" sheetId="1" state="visible" r:id="rId1"/>
    <sheet xmlns:r="http://schemas.openxmlformats.org/officeDocument/2006/relationships" name="Game 1 - 9AM" sheetId="2" state="visible" r:id="rId2"/>
    <sheet xmlns:r="http://schemas.openxmlformats.org/officeDocument/2006/relationships" name="Game 2 - 1115AM" sheetId="3" state="visible" r:id="rId3"/>
    <sheet xmlns:r="http://schemas.openxmlformats.org/officeDocument/2006/relationships" name="Pitching Rul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5A6070"/>
      <sz val="10"/>
    </font>
    <font>
      <name val="Calibri"/>
      <b val="1"/>
      <color rgb="00FFFFFF"/>
      <sz val="10"/>
    </font>
    <font>
      <name val="Calibri"/>
      <color rgb="00000000"/>
      <sz val="10"/>
    </font>
    <font>
      <name val="Calibri"/>
      <b val="1"/>
      <color rgb="00000000"/>
      <sz val="10"/>
    </font>
    <font>
      <name val="Calibri"/>
      <b val="1"/>
      <color rgb="00CF152A"/>
      <sz val="10"/>
    </font>
    <font>
      <name val="Calibri"/>
      <b val="1"/>
      <color rgb="00FFFFFF"/>
      <sz val="16"/>
    </font>
    <font>
      <name val="Calibri"/>
      <i val="1"/>
      <color rgb="00FFFFFF"/>
      <sz val="10"/>
    </font>
    <font>
      <name val="Calibri"/>
      <i val="1"/>
      <color rgb="005A6070"/>
      <sz val="9"/>
    </font>
    <font>
      <name val="Calibri"/>
      <b val="1"/>
      <color rgb="00000000"/>
      <sz val="11"/>
    </font>
    <font>
      <name val="Calibri"/>
      <b val="1"/>
      <color rgb="00FFFFFF"/>
      <sz val="9"/>
    </font>
    <font>
      <name val="Calibri"/>
      <b val="1"/>
      <color rgb="00000000"/>
      <sz val="9"/>
    </font>
    <font>
      <name val="Calibri"/>
      <color rgb="00000000"/>
      <sz val="9"/>
    </font>
    <font>
      <name val="Calibri"/>
      <b val="1"/>
      <color rgb="00CF152A"/>
      <sz val="9"/>
    </font>
    <font>
      <name val="Calibri"/>
      <color rgb="000563C1"/>
      <sz val="10"/>
    </font>
  </fonts>
  <fills count="6">
    <fill>
      <patternFill/>
    </fill>
    <fill>
      <patternFill patternType="gray125"/>
    </fill>
    <fill>
      <patternFill patternType="solid">
        <fgColor rgb="0016365E"/>
      </patternFill>
    </fill>
    <fill>
      <patternFill patternType="solid">
        <fgColor rgb="00CF152A"/>
      </patternFill>
    </fill>
    <fill>
      <patternFill patternType="solid">
        <fgColor rgb="00FFF3D1"/>
      </patternFill>
    </fill>
    <fill>
      <patternFill patternType="solid">
        <fgColor rgb="00E5EBF3"/>
      </patternFill>
    </fill>
  </fills>
  <borders count="6">
    <border>
      <left/>
      <right/>
      <top/>
      <bottom/>
      <diagonal/>
    </border>
    <border>
      <left style="thin">
        <color rgb="00C9C7BE"/>
      </left>
      <right style="thin">
        <color rgb="00C9C7BE"/>
      </right>
      <top style="thin">
        <color rgb="00C9C7BE"/>
      </top>
      <bottom style="thin">
        <color rgb="00C9C7BE"/>
      </bottom>
    </border>
    <border>
      <left/>
      <right/>
      <top style="thin">
        <color rgb="00C9C7BE"/>
      </top>
      <bottom/>
      <diagonal/>
    </border>
    <border>
      <left/>
      <right style="thin">
        <color rgb="00C9C7BE"/>
      </right>
      <top style="thin">
        <color rgb="00C9C7BE"/>
      </top>
      <bottom/>
      <diagonal/>
    </border>
    <border>
      <left/>
      <right/>
      <top style="thin">
        <color rgb="00C9C7BE"/>
      </top>
      <bottom style="thin">
        <color rgb="00C9C7BE"/>
      </bottom>
      <diagonal/>
    </border>
    <border>
      <left/>
      <right style="thin">
        <color rgb="00C9C7BE"/>
      </right>
      <top style="thin">
        <color rgb="00C9C7BE"/>
      </top>
      <bottom style="thin">
        <color rgb="00C9C7BE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2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10" fillId="0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center" vertical="center" wrapText="1"/>
    </xf>
    <xf numFmtId="0" fontId="11" fillId="2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center" vertical="center" wrapText="1"/>
    </xf>
    <xf numFmtId="0" fontId="13" fillId="0" borderId="1" applyAlignment="1" pivotButton="0" quotePrefix="0" xfId="0">
      <alignment horizontal="center" vertical="center" wrapText="1"/>
    </xf>
    <xf numFmtId="0" fontId="14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left" vertical="center" wrapText="1"/>
    </xf>
    <xf numFmtId="0" fontId="5" fillId="0" borderId="0" pivotButton="0" quotePrefix="0" xfId="0"/>
    <xf numFmtId="0" fontId="15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4">
    <dxf>
      <font>
        <name val="Calibri"/>
        <b val="1"/>
        <color rgb="008B0F1B"/>
        <sz val="10"/>
      </font>
      <fill>
        <patternFill patternType="solid">
          <fgColor rgb="00FBE5E8"/>
        </patternFill>
      </fill>
    </dxf>
    <dxf>
      <font>
        <name val="Calibri"/>
        <b val="1"/>
        <color rgb="0027500A"/>
        <sz val="10"/>
      </font>
      <fill>
        <patternFill patternType="solid">
          <fgColor rgb="00EAF3DE"/>
        </patternFill>
      </fill>
    </dxf>
    <dxf>
      <font>
        <name val="Calibri"/>
        <i val="1"/>
        <color rgb="005A6070"/>
        <sz val="10"/>
      </font>
      <fill>
        <patternFill patternType="solid">
          <fgColor rgb="00F1EFE8"/>
        </patternFill>
      </fill>
    </dxf>
    <dxf>
      <font>
        <name val="Calibri"/>
        <color rgb="005A6070"/>
        <sz val="10"/>
      </font>
      <fill>
        <patternFill patternType="solid">
          <fgColor rgb="00F1EF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hyperlink" Target="https://www.mlb.com/pitch-smart/pitching-guidelines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5" customWidth="1" min="2" max="2"/>
    <col width="6" customWidth="1" min="3" max="3"/>
    <col width="7" customWidth="1" min="4" max="4"/>
    <col width="7" customWidth="1" min="5" max="5"/>
    <col width="7" customWidth="1" min="6" max="6"/>
    <col width="11" customWidth="1" min="7" max="7"/>
    <col width="34" customWidth="1" min="8" max="8"/>
    <col width="11" customWidth="1" min="9" max="9"/>
    <col width="11" customWidth="1" min="10" max="10"/>
  </cols>
  <sheetData>
    <row r="1" ht="28" customHeight="1">
      <c r="A1" s="1" t="inlineStr">
        <is>
          <t>STARS DESAI 11U • FALL 2026 ROSTER + BATTING ORDER</t>
        </is>
      </c>
    </row>
    <row r="2">
      <c r="A2" s="2" t="inlineStr">
        <is>
          <t>Set batting order (1-12) in the G1 Order and G2 Order columns. Both game sheets auto-populate.</t>
        </is>
      </c>
    </row>
    <row r="4">
      <c r="A4" s="3" t="inlineStr">
        <is>
          <t>Player</t>
        </is>
      </c>
      <c r="B4" s="3" t="inlineStr">
        <is>
          <t>#</t>
        </is>
      </c>
      <c r="C4" s="3" t="inlineStr">
        <is>
          <t>Bats</t>
        </is>
      </c>
      <c r="D4" s="3" t="inlineStr">
        <is>
          <t>Pos 1</t>
        </is>
      </c>
      <c r="E4" s="3" t="inlineStr">
        <is>
          <t>Pos 2</t>
        </is>
      </c>
      <c r="F4" s="3" t="inlineStr">
        <is>
          <t>Pos 3</t>
        </is>
      </c>
      <c r="G4" s="3" t="inlineStr">
        <is>
          <t>Can Pitch?</t>
        </is>
      </c>
      <c r="H4" s="3" t="inlineStr">
        <is>
          <t>Notes</t>
        </is>
      </c>
      <c r="I4" s="4" t="inlineStr">
        <is>
          <t>G1 Order</t>
        </is>
      </c>
      <c r="J4" s="4" t="inlineStr">
        <is>
          <t>G2 Order</t>
        </is>
      </c>
    </row>
    <row r="5">
      <c r="A5" s="5" t="inlineStr">
        <is>
          <t>Yash Desai</t>
        </is>
      </c>
      <c r="B5" s="6" t="n">
        <v>11</v>
      </c>
      <c r="C5" s="6" t="inlineStr">
        <is>
          <t>RH</t>
        </is>
      </c>
      <c r="D5" s="6" t="inlineStr">
        <is>
          <t>3B</t>
        </is>
      </c>
      <c r="E5" s="6" t="inlineStr">
        <is>
          <t>OF</t>
        </is>
      </c>
      <c r="F5" s="6" t="inlineStr">
        <is>
          <t>SS</t>
        </is>
      </c>
      <c r="G5" s="7" t="inlineStr">
        <is>
          <t>Yes</t>
        </is>
      </c>
      <c r="H5" s="5" t="inlineStr">
        <is>
          <t>Best strikeout stuff; relief if ahead</t>
        </is>
      </c>
      <c r="I5" s="8" t="n">
        <v>5</v>
      </c>
      <c r="J5" s="8" t="n">
        <v>5</v>
      </c>
    </row>
    <row r="6">
      <c r="A6" s="9" t="inlineStr">
        <is>
          <t>Bryce Singleton</t>
        </is>
      </c>
      <c r="B6" s="10" t="n">
        <v>99</v>
      </c>
      <c r="C6" s="10" t="inlineStr">
        <is>
          <t>RH</t>
        </is>
      </c>
      <c r="D6" s="10" t="inlineStr">
        <is>
          <t>C</t>
        </is>
      </c>
      <c r="E6" s="10" t="inlineStr">
        <is>
          <t>OF</t>
        </is>
      </c>
      <c r="F6" s="10" t="inlineStr">
        <is>
          <t>2B</t>
        </is>
      </c>
      <c r="G6" s="10" t="inlineStr">
        <is>
          <t>No</t>
        </is>
      </c>
      <c r="H6" s="9" t="inlineStr">
        <is>
          <t>Primary catcher (great OBP)</t>
        </is>
      </c>
      <c r="I6" s="8" t="n">
        <v>12</v>
      </c>
      <c r="J6" s="8" t="n">
        <v>12</v>
      </c>
    </row>
    <row r="7">
      <c r="A7" s="5" t="inlineStr">
        <is>
          <t>George Madison</t>
        </is>
      </c>
      <c r="B7" s="6" t="n">
        <v>13</v>
      </c>
      <c r="C7" s="6" t="inlineStr">
        <is>
          <t>RH</t>
        </is>
      </c>
      <c r="D7" s="6" t="inlineStr">
        <is>
          <t>C</t>
        </is>
      </c>
      <c r="E7" s="6" t="inlineStr">
        <is>
          <t>OF</t>
        </is>
      </c>
      <c r="F7" s="6" t="inlineStr">
        <is>
          <t>3B</t>
        </is>
      </c>
      <c r="G7" s="6" t="inlineStr">
        <is>
          <t>No</t>
        </is>
      </c>
      <c r="H7" s="5" t="inlineStr">
        <is>
          <t>New: catching depth</t>
        </is>
      </c>
      <c r="I7" s="8" t="n">
        <v>10</v>
      </c>
      <c r="J7" s="8" t="n">
        <v>10</v>
      </c>
    </row>
    <row r="8">
      <c r="A8" s="9" t="inlineStr">
        <is>
          <t>Carter Kadak</t>
        </is>
      </c>
      <c r="B8" s="10" t="n">
        <v>16</v>
      </c>
      <c r="C8" s="10" t="inlineStr">
        <is>
          <t>LH</t>
        </is>
      </c>
      <c r="D8" s="10" t="inlineStr">
        <is>
          <t>OF</t>
        </is>
      </c>
      <c r="E8" s="10" t="inlineStr">
        <is>
          <t>1B</t>
        </is>
      </c>
      <c r="F8" s="10" t="inlineStr">
        <is>
          <t>-</t>
        </is>
      </c>
      <c r="G8" s="11" t="inlineStr">
        <is>
          <t>Yes</t>
        </is>
      </c>
      <c r="H8" s="9" t="inlineStr">
        <is>
          <t>New to rotation; relief option</t>
        </is>
      </c>
      <c r="I8" s="8" t="n">
        <v>9</v>
      </c>
      <c r="J8" s="8" t="n">
        <v>9</v>
      </c>
    </row>
    <row r="9">
      <c r="A9" s="5" t="inlineStr">
        <is>
          <t>Archie Andreas</t>
        </is>
      </c>
      <c r="B9" s="6" t="n">
        <v>8</v>
      </c>
      <c r="C9" s="6" t="inlineStr">
        <is>
          <t>LH</t>
        </is>
      </c>
      <c r="D9" s="6" t="inlineStr">
        <is>
          <t>1B</t>
        </is>
      </c>
      <c r="E9" s="6" t="inlineStr">
        <is>
          <t>OF</t>
        </is>
      </c>
      <c r="F9" s="6" t="inlineStr">
        <is>
          <t>-</t>
        </is>
      </c>
      <c r="G9" s="7" t="inlineStr">
        <is>
          <t>Yes</t>
        </is>
      </c>
      <c r="H9" s="5" t="inlineStr">
        <is>
          <t>GAME 2 STARTER (0.95 BB/INN)</t>
        </is>
      </c>
      <c r="I9" s="8" t="n">
        <v>1</v>
      </c>
      <c r="J9" s="8" t="n">
        <v>2</v>
      </c>
    </row>
    <row r="10">
      <c r="A10" s="9" t="inlineStr">
        <is>
          <t>Tommy Bickley</t>
        </is>
      </c>
      <c r="B10" s="10" t="n">
        <v>44</v>
      </c>
      <c r="C10" s="10" t="inlineStr">
        <is>
          <t>RH</t>
        </is>
      </c>
      <c r="D10" s="10" t="inlineStr">
        <is>
          <t>OF</t>
        </is>
      </c>
      <c r="E10" s="10" t="inlineStr">
        <is>
          <t>2B</t>
        </is>
      </c>
      <c r="F10" s="10" t="inlineStr">
        <is>
          <t>SS</t>
        </is>
      </c>
      <c r="G10" s="10" t="inlineStr">
        <is>
          <t>No</t>
        </is>
      </c>
      <c r="H10" s="9" t="inlineStr">
        <is>
          <t>New: middle-IF/OF flex</t>
        </is>
      </c>
      <c r="I10" s="8" t="n">
        <v>11</v>
      </c>
      <c r="J10" s="8" t="n">
        <v>11</v>
      </c>
    </row>
    <row r="11">
      <c r="A11" s="5" t="inlineStr">
        <is>
          <t>Michael Moss</t>
        </is>
      </c>
      <c r="B11" s="6" t="n">
        <v>2</v>
      </c>
      <c r="C11" s="6" t="inlineStr">
        <is>
          <t>RH</t>
        </is>
      </c>
      <c r="D11" s="6" t="inlineStr">
        <is>
          <t>2B</t>
        </is>
      </c>
      <c r="E11" s="6" t="inlineStr">
        <is>
          <t>C</t>
        </is>
      </c>
      <c r="F11" s="6" t="inlineStr">
        <is>
          <t>SS</t>
        </is>
      </c>
      <c r="G11" s="7" t="inlineStr">
        <is>
          <t>Yes</t>
        </is>
      </c>
      <c r="H11" s="5" t="inlineStr">
        <is>
          <t>Relief if ahead</t>
        </is>
      </c>
      <c r="I11" s="8" t="n">
        <v>6</v>
      </c>
      <c r="J11" s="8" t="n">
        <v>3</v>
      </c>
    </row>
    <row r="12">
      <c r="A12" s="9" t="inlineStr">
        <is>
          <t>James Gallagher</t>
        </is>
      </c>
      <c r="B12" s="10" t="n">
        <v>5</v>
      </c>
      <c r="C12" s="10" t="inlineStr">
        <is>
          <t>RH</t>
        </is>
      </c>
      <c r="D12" s="10" t="inlineStr">
        <is>
          <t>SS</t>
        </is>
      </c>
      <c r="E12" s="10" t="inlineStr">
        <is>
          <t>OF</t>
        </is>
      </c>
      <c r="F12" s="10" t="inlineStr">
        <is>
          <t>2B</t>
        </is>
      </c>
      <c r="G12" s="11" t="inlineStr">
        <is>
          <t>Yes</t>
        </is>
      </c>
      <c r="H12" s="9" t="inlineStr">
        <is>
          <t>New: prime SS candidate + arm eval</t>
        </is>
      </c>
      <c r="I12" s="8" t="n">
        <v>2</v>
      </c>
      <c r="J12" s="8" t="n">
        <v>1</v>
      </c>
    </row>
    <row r="13">
      <c r="A13" s="5" t="inlineStr">
        <is>
          <t>Ellison Hundley</t>
        </is>
      </c>
      <c r="B13" s="6" t="n">
        <v>9</v>
      </c>
      <c r="C13" s="6" t="inlineStr">
        <is>
          <t>RH</t>
        </is>
      </c>
      <c r="D13" s="6" t="inlineStr">
        <is>
          <t>OF</t>
        </is>
      </c>
      <c r="E13" s="6" t="inlineStr">
        <is>
          <t>3B</t>
        </is>
      </c>
      <c r="F13" s="6" t="inlineStr">
        <is>
          <t>2B</t>
        </is>
      </c>
      <c r="G13" s="7" t="inlineStr">
        <is>
          <t>Yes</t>
        </is>
      </c>
      <c r="H13" s="5" t="inlineStr">
        <is>
          <t>Relief / bulk innings (1.50 BB/INN)</t>
        </is>
      </c>
      <c r="I13" s="8" t="n">
        <v>8</v>
      </c>
      <c r="J13" s="8" t="n">
        <v>8</v>
      </c>
    </row>
    <row r="14">
      <c r="A14" s="9" t="inlineStr">
        <is>
          <t>Gabriel Guevara</t>
        </is>
      </c>
      <c r="B14" s="10" t="n">
        <v>17</v>
      </c>
      <c r="C14" s="10" t="inlineStr">
        <is>
          <t>RH</t>
        </is>
      </c>
      <c r="D14" s="10" t="inlineStr">
        <is>
          <t>3B</t>
        </is>
      </c>
      <c r="E14" s="10" t="inlineStr">
        <is>
          <t>C</t>
        </is>
      </c>
      <c r="F14" s="10" t="inlineStr">
        <is>
          <t>1B</t>
        </is>
      </c>
      <c r="G14" s="11" t="inlineStr">
        <is>
          <t>Yes</t>
        </is>
      </c>
      <c r="H14" s="9" t="inlineStr">
        <is>
          <t>GAME 1 STARTER (0.95 BB/INN)</t>
        </is>
      </c>
      <c r="I14" s="8" t="n">
        <v>7</v>
      </c>
      <c r="J14" s="8" t="n">
        <v>7</v>
      </c>
    </row>
    <row r="15">
      <c r="A15" s="5" t="inlineStr">
        <is>
          <t>Jesiah Abiamiri</t>
        </is>
      </c>
      <c r="B15" s="6" t="n">
        <v>3</v>
      </c>
      <c r="C15" s="6" t="inlineStr">
        <is>
          <t>RH</t>
        </is>
      </c>
      <c r="D15" s="6" t="inlineStr">
        <is>
          <t>OF</t>
        </is>
      </c>
      <c r="E15" s="6" t="inlineStr">
        <is>
          <t>SS</t>
        </is>
      </c>
      <c r="F15" s="6" t="inlineStr">
        <is>
          <t>C</t>
        </is>
      </c>
      <c r="G15" s="6" t="inlineStr">
        <is>
          <t>No</t>
        </is>
      </c>
      <c r="H15" s="5" t="inlineStr">
        <is>
          <t>Primary CF (learning to pitch)</t>
        </is>
      </c>
      <c r="I15" s="8" t="n">
        <v>4</v>
      </c>
      <c r="J15" s="8" t="n">
        <v>4</v>
      </c>
    </row>
    <row r="16">
      <c r="A16" s="9" t="inlineStr">
        <is>
          <t>Riley Schupp</t>
        </is>
      </c>
      <c r="B16" s="10" t="n">
        <v>10</v>
      </c>
      <c r="C16" s="10" t="inlineStr">
        <is>
          <t>RH</t>
        </is>
      </c>
      <c r="D16" s="10" t="inlineStr">
        <is>
          <t>SS</t>
        </is>
      </c>
      <c r="E16" s="10" t="inlineStr">
        <is>
          <t>C</t>
        </is>
      </c>
      <c r="F16" s="10" t="inlineStr">
        <is>
          <t>3B</t>
        </is>
      </c>
      <c r="G16" s="11" t="inlineStr">
        <is>
          <t>Yes</t>
        </is>
      </c>
      <c r="H16" s="9" t="inlineStr">
        <is>
          <t>New: SS audition + fresh arm</t>
        </is>
      </c>
      <c r="I16" s="8" t="n">
        <v>3</v>
      </c>
      <c r="J16" s="8" t="n">
        <v>6</v>
      </c>
    </row>
    <row r="18">
      <c r="A18" s="3" t="inlineStr">
        <is>
          <t>ORDER STATUS</t>
        </is>
      </c>
      <c r="B18" s="28" t="n"/>
      <c r="C18" s="28" t="n"/>
      <c r="D18" s="28" t="n"/>
      <c r="E18" s="28" t="n"/>
      <c r="F18" s="28" t="n"/>
      <c r="G18" s="28" t="n"/>
      <c r="H18" s="29" t="n"/>
      <c r="I18" s="12">
        <f>COUNT(I5:I16)&amp;" / 12 assigned"</f>
        <v/>
      </c>
      <c r="J18" s="12">
        <f>COUNT(J5:J16)&amp;" / 12 assigned"</f>
        <v/>
      </c>
    </row>
    <row r="19">
      <c r="A19" s="3" t="inlineStr">
        <is>
          <t>DUPLICATES (need 0)</t>
        </is>
      </c>
      <c r="B19" s="28" t="n"/>
      <c r="C19" s="28" t="n"/>
      <c r="D19" s="28" t="n"/>
      <c r="E19" s="28" t="n"/>
      <c r="F19" s="28" t="n"/>
      <c r="G19" s="28" t="n"/>
      <c r="H19" s="29" t="n"/>
      <c r="I19" s="12">
        <f>SUMPRODUCT((COUNTIF(I5:I16,I5:I16)&gt;1)*(I5:I16&lt;&gt;""))</f>
        <v/>
      </c>
      <c r="J19" s="12">
        <f>SUMPRODUCT((COUNTIF(J5:J16,J5:J16)&gt;1)*(J5:J16&lt;&gt;""))</f>
        <v/>
      </c>
    </row>
  </sheetData>
  <mergeCells count="4">
    <mergeCell ref="A18:H18"/>
    <mergeCell ref="A1:J1"/>
    <mergeCell ref="A19:H19"/>
    <mergeCell ref="A2:J2"/>
  </mergeCells>
  <conditionalFormatting sqref="I5:I16">
    <cfRule type="expression" priority="1" dxfId="0">
      <formula>AND(I5&lt;&gt;"",COUNTIF($I$5:$I$16,I5)&gt;1)</formula>
    </cfRule>
  </conditionalFormatting>
  <conditionalFormatting sqref="J5:J16">
    <cfRule type="expression" priority="2" dxfId="0">
      <formula>AND(J5&lt;&gt;"",COUNTIF($J$5:$J$16,J5)&gt;1)</formula>
    </cfRule>
  </conditionalFormatting>
  <conditionalFormatting sqref="I18">
    <cfRule type="expression" priority="3" dxfId="1">
      <formula>COUNT(I5:I16)=12</formula>
    </cfRule>
  </conditionalFormatting>
  <conditionalFormatting sqref="J18">
    <cfRule type="expression" priority="4" dxfId="1">
      <formula>COUNT(J5:J16)=12</formula>
    </cfRule>
  </conditionalFormatting>
  <conditionalFormatting sqref="I19">
    <cfRule type="expression" priority="5" dxfId="0">
      <formula>I19&gt;0</formula>
    </cfRule>
    <cfRule type="expression" priority="6" dxfId="1">
      <formula>I19=0</formula>
    </cfRule>
  </conditionalFormatting>
  <conditionalFormatting sqref="J19">
    <cfRule type="expression" priority="7" dxfId="0">
      <formula>J19&gt;0</formula>
    </cfRule>
    <cfRule type="expression" priority="8" dxfId="1">
      <formula>J19=0</formula>
    </cfRule>
  </conditionalFormatting>
  <dataValidations count="2">
    <dataValidation sqref="I5:I16" showDropDown="0" showInputMessage="0" showErrorMessage="1" allowBlank="1" errorTitle="Order out of range" error="Enter a batting order number 1-12 (or leave blank)." type="whole" operator="between">
      <formula1>1</formula1>
      <formula2>12</formula2>
    </dataValidation>
    <dataValidation sqref="J5:J16" showDropDown="0" showInputMessage="0" showErrorMessage="1" allowBlank="1" errorTitle="Order out of range" error="Enter a batting order number 1-12 (or leave blank)." type="whole" operator="between">
      <formula1>1</formula1>
      <formula2>12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0"/>
  <sheetViews>
    <sheetView workbookViewId="0">
      <pane xSplit="3" ySplit="5" topLeftCell="D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9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6" customWidth="1" min="10" max="10"/>
    <col width="11" customWidth="1" min="11" max="11"/>
    <col width="13" customWidth="1" min="12" max="12"/>
    <col hidden="1" width="15" customWidth="1" min="13" max="13"/>
  </cols>
  <sheetData>
    <row r="1" ht="32" customHeight="1">
      <c r="A1" s="13" t="inlineStr">
        <is>
          <t>GAME 1 • vs STARS CHAPMAN 11U</t>
        </is>
      </c>
    </row>
    <row r="2" ht="22" customHeight="1">
      <c r="A2" s="14" t="inlineStr">
        <is>
          <t>Sunday, August 23, 2026  •  First Pitch 9:00 AM  •  Catharpin Recreational Park, Field #3  •  12500 Kyle Wilson Way, Catharpin, VA 20143</t>
        </is>
      </c>
    </row>
    <row r="3" ht="16" customHeight="1">
      <c r="A3" s="15" t="inlineStr">
        <is>
          <t>↷ Batting order from Roster tab col I. Team rule: any pitching in G1 = locked from G2 (unless coach override).</t>
        </is>
      </c>
    </row>
    <row r="4">
      <c r="A4" s="4" t="inlineStr">
        <is>
          <t>BATTING ORDER (from Roster)</t>
        </is>
      </c>
      <c r="B4" s="28" t="n"/>
      <c r="C4" s="29" t="n"/>
      <c r="D4" s="3" t="inlineStr">
        <is>
          <t>POSITION BY INNING</t>
        </is>
      </c>
      <c r="E4" s="28" t="n"/>
      <c r="F4" s="28" t="n"/>
      <c r="G4" s="28" t="n"/>
      <c r="H4" s="28" t="n"/>
      <c r="I4" s="29" t="n"/>
      <c r="J4" s="4" t="inlineStr">
        <is>
          <t>EH INN</t>
        </is>
      </c>
      <c r="K4" s="4" t="inlineStr">
        <is>
          <t>PITCH TRACKING (GAME 1)</t>
        </is>
      </c>
      <c r="L4" s="28" t="n"/>
      <c r="M4" s="29" t="n"/>
    </row>
    <row r="5" ht="22" customHeight="1">
      <c r="A5" s="3" t="inlineStr">
        <is>
          <t>#</t>
        </is>
      </c>
      <c r="B5" s="3" t="inlineStr">
        <is>
          <t>Player</t>
        </is>
      </c>
      <c r="C5" s="3" t="inlineStr">
        <is>
          <t>Jersey</t>
        </is>
      </c>
      <c r="D5" s="3" t="inlineStr">
        <is>
          <t>1</t>
        </is>
      </c>
      <c r="E5" s="3" t="inlineStr">
        <is>
          <t>2</t>
        </is>
      </c>
      <c r="F5" s="3" t="inlineStr">
        <is>
          <t>3</t>
        </is>
      </c>
      <c r="G5" s="3" t="inlineStr">
        <is>
          <t>4</t>
        </is>
      </c>
      <c r="H5" s="3" t="inlineStr">
        <is>
          <t>5</t>
        </is>
      </c>
      <c r="I5" s="3" t="inlineStr">
        <is>
          <t>6</t>
        </is>
      </c>
      <c r="J5" s="3" t="inlineStr">
        <is>
          <t>EH ×</t>
        </is>
      </c>
      <c r="K5" s="3" t="inlineStr">
        <is>
          <t>G1 Pitches</t>
        </is>
      </c>
      <c r="L5" s="3" t="inlineStr">
        <is>
          <t>Status</t>
        </is>
      </c>
      <c r="M5" s="3" t="inlineStr"/>
    </row>
    <row r="6" ht="22" customHeight="1">
      <c r="A6" s="16" t="n">
        <v>1</v>
      </c>
      <c r="B6" s="5">
        <f>IFERROR(INDEX(Roster!$A$5:$A$16, MATCH(1, Roster!$I$5:$I$16, 0)),"")</f>
        <v/>
      </c>
      <c r="C6" s="6">
        <f>IFERROR(VLOOKUP(B6,Roster!$A$5:$H$16,2,FALSE),"")</f>
        <v/>
      </c>
      <c r="D6" s="6" t="inlineStr">
        <is>
          <t>1B</t>
        </is>
      </c>
      <c r="E6" s="6" t="inlineStr">
        <is>
          <t>1B</t>
        </is>
      </c>
      <c r="F6" s="6" t="inlineStr">
        <is>
          <t>EH</t>
        </is>
      </c>
      <c r="G6" s="6" t="inlineStr">
        <is>
          <t>RF</t>
        </is>
      </c>
      <c r="H6" s="6" t="inlineStr">
        <is>
          <t>1B</t>
        </is>
      </c>
      <c r="I6" s="6" t="inlineStr">
        <is>
          <t>1B</t>
        </is>
      </c>
      <c r="J6" s="6">
        <f>COUNTIF(D6:I6,"EH")</f>
        <v/>
      </c>
      <c r="K6" s="6" t="n"/>
      <c r="L6" s="6">
        <f>IF(B6="","",IF(IFERROR(VLOOKUP(B6,Roster!$A$5:$H$16,7,FALSE),"")&lt;&gt;"Yes","(not a pitcher)",IF(OR(K6="",K6=0),"Fresh - G2 OK","PITCHED G1 - G2 LOCKED")))</f>
        <v/>
      </c>
      <c r="M6" s="6" t="n"/>
    </row>
    <row r="7" ht="22" customHeight="1">
      <c r="A7" s="17" t="n">
        <v>2</v>
      </c>
      <c r="B7" s="9">
        <f>IFERROR(INDEX(Roster!$A$5:$A$16, MATCH(2, Roster!$I$5:$I$16, 0)),"")</f>
        <v/>
      </c>
      <c r="C7" s="10">
        <f>IFERROR(VLOOKUP(B7,Roster!$A$5:$H$16,2,FALSE),"")</f>
        <v/>
      </c>
      <c r="D7" s="10" t="inlineStr">
        <is>
          <t>SS</t>
        </is>
      </c>
      <c r="E7" s="10" t="inlineStr">
        <is>
          <t>2B</t>
        </is>
      </c>
      <c r="F7" s="10" t="inlineStr">
        <is>
          <t>SS</t>
        </is>
      </c>
      <c r="G7" s="10" t="inlineStr">
        <is>
          <t>SS</t>
        </is>
      </c>
      <c r="H7" s="10" t="inlineStr">
        <is>
          <t>EH</t>
        </is>
      </c>
      <c r="I7" s="10" t="inlineStr">
        <is>
          <t>SS</t>
        </is>
      </c>
      <c r="J7" s="10">
        <f>COUNTIF(D7:I7,"EH")</f>
        <v/>
      </c>
      <c r="K7" s="10" t="n"/>
      <c r="L7" s="10">
        <f>IF(B7="","",IF(IFERROR(VLOOKUP(B7,Roster!$A$5:$H$16,7,FALSE),"")&lt;&gt;"Yes","(not a pitcher)",IF(OR(K7="",K7=0),"Fresh - G2 OK","PITCHED G1 - G2 LOCKED")))</f>
        <v/>
      </c>
      <c r="M7" s="10" t="n"/>
    </row>
    <row r="8" ht="22" customHeight="1">
      <c r="A8" s="16" t="n">
        <v>3</v>
      </c>
      <c r="B8" s="5">
        <f>IFERROR(INDEX(Roster!$A$5:$A$16, MATCH(3, Roster!$I$5:$I$16, 0)),"")</f>
        <v/>
      </c>
      <c r="C8" s="6">
        <f>IFERROR(VLOOKUP(B8,Roster!$A$5:$H$16,2,FALSE),"")</f>
        <v/>
      </c>
      <c r="D8" s="6" t="inlineStr">
        <is>
          <t>LF</t>
        </is>
      </c>
      <c r="E8" s="6" t="inlineStr">
        <is>
          <t>SS</t>
        </is>
      </c>
      <c r="F8" s="6" t="inlineStr">
        <is>
          <t>2B</t>
        </is>
      </c>
      <c r="G8" s="6" t="inlineStr">
        <is>
          <t>EH</t>
        </is>
      </c>
      <c r="H8" s="6" t="inlineStr">
        <is>
          <t>P</t>
        </is>
      </c>
      <c r="I8" s="6" t="inlineStr">
        <is>
          <t>P</t>
        </is>
      </c>
      <c r="J8" s="6">
        <f>COUNTIF(D8:I8,"EH")</f>
        <v/>
      </c>
      <c r="K8" s="6" t="n">
        <v>50</v>
      </c>
      <c r="L8" s="6">
        <f>IF(B8="","",IF(IFERROR(VLOOKUP(B8,Roster!$A$5:$H$16,7,FALSE),"")&lt;&gt;"Yes","(not a pitcher)",IF(OR(K8="",K8=0),"Fresh - G2 OK","PITCHED G1 - G2 LOCKED")))</f>
        <v/>
      </c>
      <c r="M8" s="6" t="n"/>
    </row>
    <row r="9" ht="22" customHeight="1">
      <c r="A9" s="17" t="n">
        <v>4</v>
      </c>
      <c r="B9" s="9">
        <f>IFERROR(INDEX(Roster!$A$5:$A$16, MATCH(4, Roster!$I$5:$I$16, 0)),"")</f>
        <v/>
      </c>
      <c r="C9" s="10">
        <f>IFERROR(VLOOKUP(B9,Roster!$A$5:$H$16,2,FALSE),"")</f>
        <v/>
      </c>
      <c r="D9" s="10" t="inlineStr">
        <is>
          <t>CF</t>
        </is>
      </c>
      <c r="E9" s="10" t="inlineStr">
        <is>
          <t>CF</t>
        </is>
      </c>
      <c r="F9" s="10" t="inlineStr">
        <is>
          <t>EH</t>
        </is>
      </c>
      <c r="G9" s="10" t="inlineStr">
        <is>
          <t>CF</t>
        </is>
      </c>
      <c r="H9" s="10" t="inlineStr">
        <is>
          <t>EH</t>
        </is>
      </c>
      <c r="I9" s="10" t="inlineStr">
        <is>
          <t>CF</t>
        </is>
      </c>
      <c r="J9" s="10">
        <f>COUNTIF(D9:I9,"EH")</f>
        <v/>
      </c>
      <c r="K9" s="10" t="n"/>
      <c r="L9" s="10">
        <f>IF(B9="","",IF(IFERROR(VLOOKUP(B9,Roster!$A$5:$H$16,7,FALSE),"")&lt;&gt;"Yes","(not a pitcher)",IF(OR(K9="",K9=0),"Fresh - G2 OK","PITCHED G1 - G2 LOCKED")))</f>
        <v/>
      </c>
      <c r="M9" s="10" t="n"/>
    </row>
    <row r="10" ht="22" customHeight="1">
      <c r="A10" s="16" t="n">
        <v>5</v>
      </c>
      <c r="B10" s="5">
        <f>IFERROR(INDEX(Roster!$A$5:$A$16, MATCH(5, Roster!$I$5:$I$16, 0)),"")</f>
        <v/>
      </c>
      <c r="C10" s="6">
        <f>IFERROR(VLOOKUP(B10,Roster!$A$5:$H$16,2,FALSE),"")</f>
        <v/>
      </c>
      <c r="D10" s="6" t="inlineStr">
        <is>
          <t>3B</t>
        </is>
      </c>
      <c r="E10" s="6" t="inlineStr">
        <is>
          <t>3B</t>
        </is>
      </c>
      <c r="F10" s="6" t="inlineStr">
        <is>
          <t>EH</t>
        </is>
      </c>
      <c r="G10" s="6" t="inlineStr">
        <is>
          <t>LF</t>
        </is>
      </c>
      <c r="H10" s="6" t="inlineStr">
        <is>
          <t>3B</t>
        </is>
      </c>
      <c r="I10" s="6" t="inlineStr">
        <is>
          <t>EH</t>
        </is>
      </c>
      <c r="J10" s="6">
        <f>COUNTIF(D10:I10,"EH")</f>
        <v/>
      </c>
      <c r="K10" s="6" t="n"/>
      <c r="L10" s="6">
        <f>IF(B10="","",IF(IFERROR(VLOOKUP(B10,Roster!$A$5:$H$16,7,FALSE),"")&lt;&gt;"Yes","(not a pitcher)",IF(OR(K10="",K10=0),"Fresh - G2 OK","PITCHED G1 - G2 LOCKED")))</f>
        <v/>
      </c>
      <c r="M10" s="6" t="n"/>
    </row>
    <row r="11" ht="22" customHeight="1">
      <c r="A11" s="17" t="n">
        <v>6</v>
      </c>
      <c r="B11" s="9">
        <f>IFERROR(INDEX(Roster!$A$5:$A$16, MATCH(6, Roster!$I$5:$I$16, 0)),"")</f>
        <v/>
      </c>
      <c r="C11" s="10">
        <f>IFERROR(VLOOKUP(B11,Roster!$A$5:$H$16,2,FALSE),"")</f>
        <v/>
      </c>
      <c r="D11" s="10" t="inlineStr">
        <is>
          <t>2B</t>
        </is>
      </c>
      <c r="E11" s="10" t="inlineStr">
        <is>
          <t>EH</t>
        </is>
      </c>
      <c r="F11" s="10" t="inlineStr">
        <is>
          <t>P</t>
        </is>
      </c>
      <c r="G11" s="10" t="inlineStr">
        <is>
          <t>P</t>
        </is>
      </c>
      <c r="H11" s="10" t="inlineStr">
        <is>
          <t>2B</t>
        </is>
      </c>
      <c r="I11" s="10" t="inlineStr">
        <is>
          <t>EH</t>
        </is>
      </c>
      <c r="J11" s="10">
        <f>COUNTIF(D11:I11,"EH")</f>
        <v/>
      </c>
      <c r="K11" s="10" t="n">
        <v>50</v>
      </c>
      <c r="L11" s="10">
        <f>IF(B11="","",IF(IFERROR(VLOOKUP(B11,Roster!$A$5:$H$16,7,FALSE),"")&lt;&gt;"Yes","(not a pitcher)",IF(OR(K11="",K11=0),"Fresh - G2 OK","PITCHED G1 - G2 LOCKED")))</f>
        <v/>
      </c>
      <c r="M11" s="10" t="n"/>
    </row>
    <row r="12" ht="22" customHeight="1">
      <c r="A12" s="16" t="n">
        <v>7</v>
      </c>
      <c r="B12" s="5">
        <f>IFERROR(INDEX(Roster!$A$5:$A$16, MATCH(7, Roster!$I$5:$I$16, 0)),"")</f>
        <v/>
      </c>
      <c r="C12" s="6">
        <f>IFERROR(VLOOKUP(B12,Roster!$A$5:$H$16,2,FALSE),"")</f>
        <v/>
      </c>
      <c r="D12" s="6" t="inlineStr">
        <is>
          <t>EH</t>
        </is>
      </c>
      <c r="E12" s="6" t="inlineStr">
        <is>
          <t>EH</t>
        </is>
      </c>
      <c r="F12" s="6" t="inlineStr">
        <is>
          <t>3B</t>
        </is>
      </c>
      <c r="G12" s="6" t="inlineStr">
        <is>
          <t>3B</t>
        </is>
      </c>
      <c r="H12" s="6" t="inlineStr">
        <is>
          <t>LF</t>
        </is>
      </c>
      <c r="I12" s="6" t="inlineStr">
        <is>
          <t>3B</t>
        </is>
      </c>
      <c r="J12" s="6">
        <f>COUNTIF(D12:I12,"EH")</f>
        <v/>
      </c>
      <c r="K12" s="6" t="n"/>
      <c r="L12" s="6">
        <f>IF(B12="","",IF(IFERROR(VLOOKUP(B12,Roster!$A$5:$H$16,7,FALSE),"")&lt;&gt;"Yes","(not a pitcher)",IF(OR(K12="",K12=0),"Fresh - G2 OK","PITCHED G1 - G2 LOCKED")))</f>
        <v/>
      </c>
      <c r="M12" s="6" t="n"/>
    </row>
    <row r="13" ht="22" customHeight="1">
      <c r="A13" s="17" t="n">
        <v>8</v>
      </c>
      <c r="B13" s="9">
        <f>IFERROR(INDEX(Roster!$A$5:$A$16, MATCH(8, Roster!$I$5:$I$16, 0)),"")</f>
        <v/>
      </c>
      <c r="C13" s="10">
        <f>IFERROR(VLOOKUP(B13,Roster!$A$5:$H$16,2,FALSE),"")</f>
        <v/>
      </c>
      <c r="D13" s="10" t="inlineStr">
        <is>
          <t>P</t>
        </is>
      </c>
      <c r="E13" s="10" t="inlineStr">
        <is>
          <t>P</t>
        </is>
      </c>
      <c r="F13" s="10" t="inlineStr">
        <is>
          <t>CF</t>
        </is>
      </c>
      <c r="G13" s="10" t="inlineStr">
        <is>
          <t>EH</t>
        </is>
      </c>
      <c r="H13" s="10" t="inlineStr">
        <is>
          <t>CF</t>
        </is>
      </c>
      <c r="I13" s="10" t="inlineStr">
        <is>
          <t>LF</t>
        </is>
      </c>
      <c r="J13" s="10">
        <f>COUNTIF(D13:I13,"EH")</f>
        <v/>
      </c>
      <c r="K13" s="10" t="n">
        <v>50</v>
      </c>
      <c r="L13" s="10">
        <f>IF(B13="","",IF(IFERROR(VLOOKUP(B13,Roster!$A$5:$H$16,7,FALSE),"")&lt;&gt;"Yes","(not a pitcher)",IF(OR(K13="",K13=0),"Fresh - G2 OK","PITCHED G1 - G2 LOCKED")))</f>
        <v/>
      </c>
      <c r="M13" s="10" t="n"/>
    </row>
    <row r="14" ht="22" customHeight="1">
      <c r="A14" s="16" t="n">
        <v>9</v>
      </c>
      <c r="B14" s="5">
        <f>IFERROR(INDEX(Roster!$A$5:$A$16, MATCH(9, Roster!$I$5:$I$16, 0)),"")</f>
        <v/>
      </c>
      <c r="C14" s="6">
        <f>IFERROR(VLOOKUP(B14,Roster!$A$5:$H$16,2,FALSE),"")</f>
        <v/>
      </c>
      <c r="D14" s="6" t="inlineStr">
        <is>
          <t>RF</t>
        </is>
      </c>
      <c r="E14" s="6" t="inlineStr">
        <is>
          <t>RF</t>
        </is>
      </c>
      <c r="F14" s="6" t="inlineStr">
        <is>
          <t>1B</t>
        </is>
      </c>
      <c r="G14" s="6" t="inlineStr">
        <is>
          <t>1B</t>
        </is>
      </c>
      <c r="H14" s="6" t="inlineStr">
        <is>
          <t>EH</t>
        </is>
      </c>
      <c r="I14" s="6" t="inlineStr">
        <is>
          <t>RF</t>
        </is>
      </c>
      <c r="J14" s="6">
        <f>COUNTIF(D14:I14,"EH")</f>
        <v/>
      </c>
      <c r="K14" s="6" t="n"/>
      <c r="L14" s="6">
        <f>IF(B14="","",IF(IFERROR(VLOOKUP(B14,Roster!$A$5:$H$16,7,FALSE),"")&lt;&gt;"Yes","(not a pitcher)",IF(OR(K14="",K14=0),"Fresh - G2 OK","PITCHED G1 - G2 LOCKED")))</f>
        <v/>
      </c>
      <c r="M14" s="6" t="n"/>
    </row>
    <row r="15" ht="22" customHeight="1">
      <c r="A15" s="17" t="n">
        <v>10</v>
      </c>
      <c r="B15" s="9">
        <f>IFERROR(INDEX(Roster!$A$5:$A$16, MATCH(10, Roster!$I$5:$I$16, 0)),"")</f>
        <v/>
      </c>
      <c r="C15" s="10">
        <f>IFERROR(VLOOKUP(B15,Roster!$A$5:$H$16,2,FALSE),"")</f>
        <v/>
      </c>
      <c r="D15" s="10" t="inlineStr">
        <is>
          <t>EH</t>
        </is>
      </c>
      <c r="E15" s="10" t="inlineStr">
        <is>
          <t>LF</t>
        </is>
      </c>
      <c r="F15" s="10" t="inlineStr">
        <is>
          <t>RF</t>
        </is>
      </c>
      <c r="G15" s="10" t="inlineStr">
        <is>
          <t>C</t>
        </is>
      </c>
      <c r="H15" s="10" t="inlineStr">
        <is>
          <t>C</t>
        </is>
      </c>
      <c r="I15" s="10" t="inlineStr">
        <is>
          <t>C</t>
        </is>
      </c>
      <c r="J15" s="10">
        <f>COUNTIF(D15:I15,"EH")</f>
        <v/>
      </c>
      <c r="K15" s="10" t="n"/>
      <c r="L15" s="10">
        <f>IF(B15="","",IF(IFERROR(VLOOKUP(B15,Roster!$A$5:$H$16,7,FALSE),"")&lt;&gt;"Yes","(not a pitcher)",IF(OR(K15="",K15=0),"Fresh - G2 OK","PITCHED G1 - G2 LOCKED")))</f>
        <v/>
      </c>
      <c r="M15" s="10" t="n"/>
    </row>
    <row r="16" ht="22" customHeight="1">
      <c r="A16" s="16" t="n">
        <v>11</v>
      </c>
      <c r="B16" s="5">
        <f>IFERROR(INDEX(Roster!$A$5:$A$16, MATCH(11, Roster!$I$5:$I$16, 0)),"")</f>
        <v/>
      </c>
      <c r="C16" s="6">
        <f>IFERROR(VLOOKUP(B16,Roster!$A$5:$H$16,2,FALSE),"")</f>
        <v/>
      </c>
      <c r="D16" s="6" t="inlineStr">
        <is>
          <t>EH</t>
        </is>
      </c>
      <c r="E16" s="6" t="inlineStr">
        <is>
          <t>EH</t>
        </is>
      </c>
      <c r="F16" s="6" t="inlineStr">
        <is>
          <t>LF</t>
        </is>
      </c>
      <c r="G16" s="6" t="inlineStr">
        <is>
          <t>2B</t>
        </is>
      </c>
      <c r="H16" s="6" t="inlineStr">
        <is>
          <t>SS</t>
        </is>
      </c>
      <c r="I16" s="6" t="inlineStr">
        <is>
          <t>2B</t>
        </is>
      </c>
      <c r="J16" s="6">
        <f>COUNTIF(D16:I16,"EH")</f>
        <v/>
      </c>
      <c r="K16" s="6" t="n"/>
      <c r="L16" s="6">
        <f>IF(B16="","",IF(IFERROR(VLOOKUP(B16,Roster!$A$5:$H$16,7,FALSE),"")&lt;&gt;"Yes","(not a pitcher)",IF(OR(K16="",K16=0),"Fresh - G2 OK","PITCHED G1 - G2 LOCKED")))</f>
        <v/>
      </c>
      <c r="M16" s="6" t="n"/>
    </row>
    <row r="17" ht="22" customHeight="1">
      <c r="A17" s="17" t="n">
        <v>12</v>
      </c>
      <c r="B17" s="9">
        <f>IFERROR(INDEX(Roster!$A$5:$A$16, MATCH(12, Roster!$I$5:$I$16, 0)),"")</f>
        <v/>
      </c>
      <c r="C17" s="10">
        <f>IFERROR(VLOOKUP(B17,Roster!$A$5:$H$16,2,FALSE),"")</f>
        <v/>
      </c>
      <c r="D17" s="10" t="inlineStr">
        <is>
          <t>C</t>
        </is>
      </c>
      <c r="E17" s="10" t="inlineStr">
        <is>
          <t>C</t>
        </is>
      </c>
      <c r="F17" s="10" t="inlineStr">
        <is>
          <t>C</t>
        </is>
      </c>
      <c r="G17" s="10" t="inlineStr">
        <is>
          <t>EH</t>
        </is>
      </c>
      <c r="H17" s="10" t="inlineStr">
        <is>
          <t>RF</t>
        </is>
      </c>
      <c r="I17" s="10" t="inlineStr">
        <is>
          <t>EH</t>
        </is>
      </c>
      <c r="J17" s="10">
        <f>COUNTIF(D17:I17,"EH")</f>
        <v/>
      </c>
      <c r="K17" s="10" t="n"/>
      <c r="L17" s="10">
        <f>IF(B17="","",IF(IFERROR(VLOOKUP(B17,Roster!$A$5:$H$16,7,FALSE),"")&lt;&gt;"Yes","(not a pitcher)",IF(OR(K17="",K17=0),"Fresh - G2 OK","PITCHED G1 - G2 LOCKED")))</f>
        <v/>
      </c>
      <c r="M17" s="10" t="n"/>
    </row>
    <row r="18" ht="8" customHeight="1"/>
    <row r="19">
      <c r="A19" s="4" t="inlineStr">
        <is>
          <t>SANITY CHECKS  •  each inning needs 1 P • 1 C • 4 IF • 3 OF • 3 EH  =  12 filled spots</t>
        </is>
      </c>
      <c r="B19" s="28" t="n"/>
      <c r="C19" s="28" t="n"/>
      <c r="D19" s="28" t="n"/>
      <c r="E19" s="28" t="n"/>
      <c r="F19" s="28" t="n"/>
      <c r="G19" s="28" t="n"/>
      <c r="H19" s="28" t="n"/>
      <c r="I19" s="28" t="n"/>
      <c r="J19" s="28" t="n"/>
      <c r="K19" s="28" t="n"/>
      <c r="L19" s="28" t="n"/>
      <c r="M19" s="29" t="n"/>
    </row>
    <row r="20">
      <c r="C20" s="18" t="inlineStr">
        <is>
          <t>Check</t>
        </is>
      </c>
      <c r="D20" s="18" t="inlineStr">
        <is>
          <t>Inn 1</t>
        </is>
      </c>
      <c r="E20" s="18" t="inlineStr">
        <is>
          <t>Inn 2</t>
        </is>
      </c>
      <c r="F20" s="18" t="inlineStr">
        <is>
          <t>Inn 3</t>
        </is>
      </c>
      <c r="G20" s="18" t="inlineStr">
        <is>
          <t>Inn 4</t>
        </is>
      </c>
      <c r="H20" s="18" t="inlineStr">
        <is>
          <t>Inn 5</t>
        </is>
      </c>
      <c r="I20" s="18" t="inlineStr">
        <is>
          <t>Inn 6</t>
        </is>
      </c>
    </row>
    <row r="21">
      <c r="C21" s="19" t="inlineStr">
        <is>
          <t>P (need 1)</t>
        </is>
      </c>
      <c r="D21" s="20">
        <f>COUNTIF(D$6:D$17,"P")</f>
        <v/>
      </c>
      <c r="E21" s="20">
        <f>COUNTIF(E$6:E$17,"P")</f>
        <v/>
      </c>
      <c r="F21" s="20">
        <f>COUNTIF(F$6:F$17,"P")</f>
        <v/>
      </c>
      <c r="G21" s="20">
        <f>COUNTIF(G$6:G$17,"P")</f>
        <v/>
      </c>
      <c r="H21" s="20">
        <f>COUNTIF(H$6:H$17,"P")</f>
        <v/>
      </c>
      <c r="I21" s="20">
        <f>COUNTIF(I$6:I$17,"P")</f>
        <v/>
      </c>
    </row>
    <row r="22">
      <c r="C22" s="19" t="inlineStr">
        <is>
          <t>C (need 1)</t>
        </is>
      </c>
      <c r="D22" s="20">
        <f>COUNTIF(D$6:D$17,"C")</f>
        <v/>
      </c>
      <c r="E22" s="20">
        <f>COUNTIF(E$6:E$17,"C")</f>
        <v/>
      </c>
      <c r="F22" s="20">
        <f>COUNTIF(F$6:F$17,"C")</f>
        <v/>
      </c>
      <c r="G22" s="20">
        <f>COUNTIF(G$6:G$17,"C")</f>
        <v/>
      </c>
      <c r="H22" s="20">
        <f>COUNTIF(H$6:H$17,"C")</f>
        <v/>
      </c>
      <c r="I22" s="20">
        <f>COUNTIF(I$6:I$17,"C")</f>
        <v/>
      </c>
    </row>
    <row r="23">
      <c r="C23" s="19" t="inlineStr">
        <is>
          <t>IF (need 4)</t>
        </is>
      </c>
      <c r="D23" s="20">
        <f>COUNTIF(D$6:D$17,"1B")+COUNTIF(D$6:D$17,"2B")+COUNTIF(D$6:D$17,"3B")+COUNTIF(D$6:D$17,"SS")</f>
        <v/>
      </c>
      <c r="E23" s="20">
        <f>COUNTIF(E$6:E$17,"1B")+COUNTIF(E$6:E$17,"2B")+COUNTIF(E$6:E$17,"3B")+COUNTIF(E$6:E$17,"SS")</f>
        <v/>
      </c>
      <c r="F23" s="20">
        <f>COUNTIF(F$6:F$17,"1B")+COUNTIF(F$6:F$17,"2B")+COUNTIF(F$6:F$17,"3B")+COUNTIF(F$6:F$17,"SS")</f>
        <v/>
      </c>
      <c r="G23" s="20">
        <f>COUNTIF(G$6:G$17,"1B")+COUNTIF(G$6:G$17,"2B")+COUNTIF(G$6:G$17,"3B")+COUNTIF(G$6:G$17,"SS")</f>
        <v/>
      </c>
      <c r="H23" s="20">
        <f>COUNTIF(H$6:H$17,"1B")+COUNTIF(H$6:H$17,"2B")+COUNTIF(H$6:H$17,"3B")+COUNTIF(H$6:H$17,"SS")</f>
        <v/>
      </c>
      <c r="I23" s="20">
        <f>COUNTIF(I$6:I$17,"1B")+COUNTIF(I$6:I$17,"2B")+COUNTIF(I$6:I$17,"3B")+COUNTIF(I$6:I$17,"SS")</f>
        <v/>
      </c>
    </row>
    <row r="24">
      <c r="C24" s="19" t="inlineStr">
        <is>
          <t>OF (need 3)</t>
        </is>
      </c>
      <c r="D24" s="20">
        <f>COUNTIF(D$6:D$17,"LF")+COUNTIF(D$6:D$17,"CF")+COUNTIF(D$6:D$17,"RF")</f>
        <v/>
      </c>
      <c r="E24" s="20">
        <f>COUNTIF(E$6:E$17,"LF")+COUNTIF(E$6:E$17,"CF")+COUNTIF(E$6:E$17,"RF")</f>
        <v/>
      </c>
      <c r="F24" s="20">
        <f>COUNTIF(F$6:F$17,"LF")+COUNTIF(F$6:F$17,"CF")+COUNTIF(F$6:F$17,"RF")</f>
        <v/>
      </c>
      <c r="G24" s="20">
        <f>COUNTIF(G$6:G$17,"LF")+COUNTIF(G$6:G$17,"CF")+COUNTIF(G$6:G$17,"RF")</f>
        <v/>
      </c>
      <c r="H24" s="20">
        <f>COUNTIF(H$6:H$17,"LF")+COUNTIF(H$6:H$17,"CF")+COUNTIF(H$6:H$17,"RF")</f>
        <v/>
      </c>
      <c r="I24" s="20">
        <f>COUNTIF(I$6:I$17,"LF")+COUNTIF(I$6:I$17,"CF")+COUNTIF(I$6:I$17,"RF")</f>
        <v/>
      </c>
    </row>
    <row r="25">
      <c r="C25" s="19" t="inlineStr">
        <is>
          <t>EH (need 3)</t>
        </is>
      </c>
      <c r="D25" s="20">
        <f>COUNTIF(D$6:D$17,"EH")</f>
        <v/>
      </c>
      <c r="E25" s="20">
        <f>COUNTIF(E$6:E$17,"EH")</f>
        <v/>
      </c>
      <c r="F25" s="20">
        <f>COUNTIF(F$6:F$17,"EH")</f>
        <v/>
      </c>
      <c r="G25" s="20">
        <f>COUNTIF(G$6:G$17,"EH")</f>
        <v/>
      </c>
      <c r="H25" s="20">
        <f>COUNTIF(H$6:H$17,"EH")</f>
        <v/>
      </c>
      <c r="I25" s="20">
        <f>COUNTIF(I$6:I$17,"EH")</f>
        <v/>
      </c>
    </row>
    <row r="26">
      <c r="C26" s="18" t="inlineStr">
        <is>
          <t>TOTAL (need 12)</t>
        </is>
      </c>
      <c r="D26" s="12">
        <f>COUNTA(D$6:D$17)</f>
        <v/>
      </c>
      <c r="E26" s="12">
        <f>COUNTA(E$6:E$17)</f>
        <v/>
      </c>
      <c r="F26" s="12">
        <f>COUNTA(F$6:F$17)</f>
        <v/>
      </c>
      <c r="G26" s="12">
        <f>COUNTA(G$6:G$17)</f>
        <v/>
      </c>
      <c r="H26" s="12">
        <f>COUNTA(H$6:H$17)</f>
        <v/>
      </c>
      <c r="I26" s="12">
        <f>COUNTA(I$6:I$17)</f>
        <v/>
      </c>
    </row>
    <row r="29">
      <c r="A29" s="3" t="inlineStr">
        <is>
          <t>COACHES CORNER — ROLES</t>
        </is>
      </c>
      <c r="B29" s="28" t="n"/>
      <c r="C29" s="28" t="n"/>
      <c r="D29" s="28" t="n"/>
      <c r="E29" s="28" t="n"/>
      <c r="F29" s="29" t="n"/>
    </row>
    <row r="30">
      <c r="A30" s="21" t="inlineStr">
        <is>
          <t>Pre-game</t>
        </is>
      </c>
      <c r="B30" s="5" t="inlineStr">
        <is>
          <t>Dynamics</t>
        </is>
      </c>
      <c r="C30" s="22" t="n"/>
      <c r="D30" s="28" t="n"/>
      <c r="E30" s="28" t="n"/>
      <c r="F30" s="29" t="n"/>
    </row>
    <row r="31">
      <c r="A31" s="21" t="inlineStr"/>
      <c r="B31" s="5" t="inlineStr">
        <is>
          <t>Batting Practice</t>
        </is>
      </c>
      <c r="C31" s="22" t="n"/>
      <c r="D31" s="28" t="n"/>
      <c r="E31" s="28" t="n"/>
      <c r="F31" s="29" t="n"/>
    </row>
    <row r="32">
      <c r="A32" s="21" t="inlineStr"/>
      <c r="B32" s="5" t="inlineStr">
        <is>
          <t>Outfield</t>
        </is>
      </c>
      <c r="C32" s="22" t="n"/>
      <c r="D32" s="28" t="n"/>
      <c r="E32" s="28" t="n"/>
      <c r="F32" s="29" t="n"/>
    </row>
    <row r="33">
      <c r="A33" s="21" t="inlineStr"/>
      <c r="B33" s="5" t="inlineStr">
        <is>
          <t>Infield</t>
        </is>
      </c>
      <c r="C33" s="22" t="n"/>
      <c r="D33" s="28" t="n"/>
      <c r="E33" s="28" t="n"/>
      <c r="F33" s="29" t="n"/>
    </row>
    <row r="34">
      <c r="A34" s="21" t="inlineStr"/>
      <c r="B34" s="5" t="inlineStr">
        <is>
          <t>Pitcher Warmup</t>
        </is>
      </c>
      <c r="C34" s="22" t="n"/>
      <c r="D34" s="28" t="n"/>
      <c r="E34" s="28" t="n"/>
      <c r="F34" s="29" t="n"/>
    </row>
    <row r="35">
      <c r="A35" s="21" t="inlineStr">
        <is>
          <t>In-game</t>
        </is>
      </c>
      <c r="B35" s="5" t="inlineStr">
        <is>
          <t>1B Coach</t>
        </is>
      </c>
      <c r="C35" s="22" t="n"/>
      <c r="D35" s="28" t="n"/>
      <c r="E35" s="28" t="n"/>
      <c r="F35" s="29" t="n"/>
    </row>
    <row r="36">
      <c r="A36" s="21" t="inlineStr"/>
      <c r="B36" s="5" t="inlineStr">
        <is>
          <t>3B Coach</t>
        </is>
      </c>
      <c r="C36" s="22" t="n"/>
      <c r="D36" s="28" t="n"/>
      <c r="E36" s="28" t="n"/>
      <c r="F36" s="29" t="n"/>
    </row>
    <row r="37">
      <c r="A37" s="21" t="inlineStr"/>
      <c r="B37" s="5" t="inlineStr">
        <is>
          <t>Dugout</t>
        </is>
      </c>
      <c r="C37" s="22" t="n"/>
      <c r="D37" s="28" t="n"/>
      <c r="E37" s="28" t="n"/>
      <c r="F37" s="29" t="n"/>
    </row>
    <row r="38">
      <c r="A38" s="21" t="inlineStr"/>
      <c r="B38" s="5" t="inlineStr">
        <is>
          <t>Warm-up Pitchers</t>
        </is>
      </c>
      <c r="C38" s="22" t="n"/>
      <c r="D38" s="28" t="n"/>
      <c r="E38" s="28" t="n"/>
      <c r="F38" s="29" t="n"/>
    </row>
    <row r="39">
      <c r="A39" s="21" t="inlineStr"/>
      <c r="B39" s="5" t="inlineStr">
        <is>
          <t>GameChanger Scoring</t>
        </is>
      </c>
      <c r="C39" s="22" t="n"/>
      <c r="D39" s="28" t="n"/>
      <c r="E39" s="28" t="n"/>
      <c r="F39" s="29" t="n"/>
    </row>
    <row r="40">
      <c r="A40" s="21" t="inlineStr"/>
      <c r="B40" s="5" t="inlineStr">
        <is>
          <t>GameChanger Video</t>
        </is>
      </c>
      <c r="C40" s="22" t="n"/>
      <c r="D40" s="28" t="n"/>
      <c r="E40" s="28" t="n"/>
      <c r="F40" s="29" t="n"/>
    </row>
  </sheetData>
  <mergeCells count="19">
    <mergeCell ref="C39:F39"/>
    <mergeCell ref="C38:F38"/>
    <mergeCell ref="C32:F32"/>
    <mergeCell ref="C37:F37"/>
    <mergeCell ref="A19:M19"/>
    <mergeCell ref="D4:I4"/>
    <mergeCell ref="C34:F34"/>
    <mergeCell ref="C30:F30"/>
    <mergeCell ref="C33:F33"/>
    <mergeCell ref="A4:C4"/>
    <mergeCell ref="A29:F29"/>
    <mergeCell ref="A1:M1"/>
    <mergeCell ref="C35:F35"/>
    <mergeCell ref="K4:M4"/>
    <mergeCell ref="C40:F40"/>
    <mergeCell ref="C31:F31"/>
    <mergeCell ref="A3:M3"/>
    <mergeCell ref="A2:M2"/>
    <mergeCell ref="C36:F36"/>
  </mergeCells>
  <conditionalFormatting sqref="J6:J17">
    <cfRule type="expression" priority="1" dxfId="0">
      <formula>J6&gt;=3</formula>
    </cfRule>
    <cfRule type="expression" priority="2" dxfId="1">
      <formula>AND(J6&gt;0,J6&lt;=2)</formula>
    </cfRule>
  </conditionalFormatting>
  <conditionalFormatting sqref="L6:L17">
    <cfRule type="expression" priority="3" dxfId="0">
      <formula>LEFT(L6,7)="PITCHED"</formula>
    </cfRule>
    <cfRule type="expression" priority="4" dxfId="1">
      <formula>LEFT(L6,5)="Fresh"</formula>
    </cfRule>
    <cfRule type="expression" priority="5" dxfId="2">
      <formula>LEFT(L6,3)="(no"</formula>
    </cfRule>
  </conditionalFormatting>
  <conditionalFormatting sqref="D21:I21">
    <cfRule type="expression" priority="6" dxfId="1">
      <formula>AND(COUNTA(D$6:D$17)&gt;0, D21=1)</formula>
    </cfRule>
    <cfRule type="expression" priority="7" dxfId="0">
      <formula>AND(COUNTA(D$6:D$17)&gt;0, D21&lt;&gt;1)</formula>
    </cfRule>
  </conditionalFormatting>
  <conditionalFormatting sqref="D22:I22">
    <cfRule type="expression" priority="8" dxfId="1">
      <formula>AND(COUNTA(D$6:D$17)&gt;0, D22=1)</formula>
    </cfRule>
    <cfRule type="expression" priority="9" dxfId="0">
      <formula>AND(COUNTA(D$6:D$17)&gt;0, D22&lt;&gt;1)</formula>
    </cfRule>
  </conditionalFormatting>
  <conditionalFormatting sqref="D23:I23">
    <cfRule type="expression" priority="10" dxfId="1">
      <formula>AND(COUNTA(D$6:D$17)&gt;0, D23=4)</formula>
    </cfRule>
    <cfRule type="expression" priority="11" dxfId="0">
      <formula>AND(COUNTA(D$6:D$17)&gt;0, D23&lt;&gt;4)</formula>
    </cfRule>
  </conditionalFormatting>
  <conditionalFormatting sqref="D24:I24">
    <cfRule type="expression" priority="12" dxfId="1">
      <formula>AND(COUNTA(D$6:D$17)&gt;0, D24=3)</formula>
    </cfRule>
    <cfRule type="expression" priority="13" dxfId="0">
      <formula>AND(COUNTA(D$6:D$17)&gt;0, D24&lt;&gt;3)</formula>
    </cfRule>
  </conditionalFormatting>
  <conditionalFormatting sqref="D25:I25">
    <cfRule type="expression" priority="14" dxfId="1">
      <formula>AND(COUNTA(D$6:D$17)&gt;0, D25=3)</formula>
    </cfRule>
    <cfRule type="expression" priority="15" dxfId="0">
      <formula>AND(COUNTA(D$6:D$17)&gt;0, D25&lt;&gt;3)</formula>
    </cfRule>
  </conditionalFormatting>
  <conditionalFormatting sqref="D26:I26">
    <cfRule type="expression" priority="16" dxfId="1">
      <formula>AND(D26&gt;0, D26=12)</formula>
    </cfRule>
    <cfRule type="expression" priority="17" dxfId="0">
      <formula>AND(D26&gt;0, D26&lt;&gt;12)</formula>
    </cfRule>
  </conditionalFormatting>
  <dataValidations count="1">
    <dataValidation sqref="D6:I17" showDropDown="0" showInputMessage="0" showErrorMessage="0" allowBlank="1" type="list">
      <formula1>"P,C,1B,2B,3B,SS,LF,CF,RF,EH"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40"/>
  <sheetViews>
    <sheetView workbookViewId="0">
      <pane xSplit="3" ySplit="5" topLeftCell="D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9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6" customWidth="1" min="10" max="10"/>
    <col width="11" customWidth="1" min="11" max="11"/>
    <col width="13" customWidth="1" min="12" max="12"/>
    <col width="15" customWidth="1" min="13" max="13"/>
  </cols>
  <sheetData>
    <row r="1" ht="32" customHeight="1">
      <c r="A1" s="13" t="inlineStr">
        <is>
          <t>GAME 2 • vs STARS CHAPMAN 11U</t>
        </is>
      </c>
    </row>
    <row r="2" ht="22" customHeight="1">
      <c r="A2" s="14" t="inlineStr">
        <is>
          <t>Sunday, August 23, 2026  •  First Pitch 11:15 AM  •  Catharpin Recreational Park, Field #3  •  12500 Kyle Wilson Way, Catharpin, VA 20143</t>
        </is>
      </c>
    </row>
    <row r="3" ht="16" customHeight="1">
      <c r="A3" s="15" t="inlineStr">
        <is>
          <t>↷ Batting order from Roster tab col J. Team rule: any pitching in G1 = locked from G2 (unless coach override).</t>
        </is>
      </c>
    </row>
    <row r="4">
      <c r="A4" s="4" t="inlineStr">
        <is>
          <t>BATTING ORDER (from Roster)</t>
        </is>
      </c>
      <c r="B4" s="28" t="n"/>
      <c r="C4" s="29" t="n"/>
      <c r="D4" s="3" t="inlineStr">
        <is>
          <t>POSITION BY INNING</t>
        </is>
      </c>
      <c r="E4" s="28" t="n"/>
      <c r="F4" s="28" t="n"/>
      <c r="G4" s="28" t="n"/>
      <c r="H4" s="28" t="n"/>
      <c r="I4" s="29" t="n"/>
      <c r="J4" s="4" t="inlineStr">
        <is>
          <t>EH INN</t>
        </is>
      </c>
      <c r="K4" s="4" t="inlineStr">
        <is>
          <t>GAME 2 PITCH ELIGIBILITY</t>
        </is>
      </c>
      <c r="L4" s="28" t="n"/>
      <c r="M4" s="29" t="n"/>
    </row>
    <row r="5" ht="22" customHeight="1">
      <c r="A5" s="3" t="inlineStr">
        <is>
          <t>#</t>
        </is>
      </c>
      <c r="B5" s="3" t="inlineStr">
        <is>
          <t>Player</t>
        </is>
      </c>
      <c r="C5" s="3" t="inlineStr">
        <is>
          <t>Jersey</t>
        </is>
      </c>
      <c r="D5" s="3" t="inlineStr">
        <is>
          <t>1</t>
        </is>
      </c>
      <c r="E5" s="3" t="inlineStr">
        <is>
          <t>2</t>
        </is>
      </c>
      <c r="F5" s="3" t="inlineStr">
        <is>
          <t>3</t>
        </is>
      </c>
      <c r="G5" s="3" t="inlineStr">
        <is>
          <t>4</t>
        </is>
      </c>
      <c r="H5" s="3" t="inlineStr">
        <is>
          <t>5</t>
        </is>
      </c>
      <c r="I5" s="3" t="inlineStr">
        <is>
          <t>6</t>
        </is>
      </c>
      <c r="J5" s="3" t="inlineStr">
        <is>
          <t>EH ×</t>
        </is>
      </c>
      <c r="K5" s="3" t="inlineStr">
        <is>
          <t>G1 Pitches</t>
        </is>
      </c>
      <c r="L5" s="3" t="inlineStr">
        <is>
          <t>Override?</t>
        </is>
      </c>
      <c r="M5" s="3" t="inlineStr">
        <is>
          <t>Available?</t>
        </is>
      </c>
    </row>
    <row r="6" ht="22" customHeight="1">
      <c r="A6" s="16" t="n">
        <v>1</v>
      </c>
      <c r="B6" s="5">
        <f>IFERROR(INDEX(Roster!$A$5:$A$16, MATCH(1, Roster!$J$5:$J$16, 0)),"")</f>
        <v/>
      </c>
      <c r="C6" s="6">
        <f>IFERROR(VLOOKUP(B6,Roster!$A$5:$H$16,2,FALSE),"")</f>
        <v/>
      </c>
      <c r="D6" s="6" t="inlineStr">
        <is>
          <t>2B</t>
        </is>
      </c>
      <c r="E6" s="6" t="inlineStr">
        <is>
          <t>CF</t>
        </is>
      </c>
      <c r="F6" s="6" t="inlineStr">
        <is>
          <t>EH</t>
        </is>
      </c>
      <c r="G6" s="6" t="inlineStr">
        <is>
          <t>SS</t>
        </is>
      </c>
      <c r="H6" s="6" t="inlineStr">
        <is>
          <t>SS</t>
        </is>
      </c>
      <c r="I6" s="6" t="inlineStr">
        <is>
          <t>SS</t>
        </is>
      </c>
      <c r="J6" s="6">
        <f>COUNTIF(D6:I6,"EH")</f>
        <v/>
      </c>
      <c r="K6" s="6">
        <f>IFERROR(VLOOKUP(B6,'Game 1 - 9AM'!$B$6:$K$17,10,FALSE),0)</f>
        <v/>
      </c>
      <c r="L6" s="6" t="n"/>
      <c r="M6" s="6">
        <f>IF(B6="","",IF(IFERROR(VLOOKUP(B6,Roster!$A$5:$H$16,7,FALSE),"")&lt;&gt;"Yes","No - not a pitcher",IF(OR(K6="",K6=0),"Yes - fresh arm",IF(UPPER(L6)="Y","YES (override)","LOCKED - pitched G1"))))</f>
        <v/>
      </c>
    </row>
    <row r="7" ht="22" customHeight="1">
      <c r="A7" s="17" t="n">
        <v>2</v>
      </c>
      <c r="B7" s="9">
        <f>IFERROR(INDEX(Roster!$A$5:$A$16, MATCH(2, Roster!$J$5:$J$16, 0)),"")</f>
        <v/>
      </c>
      <c r="C7" s="10">
        <f>IFERROR(VLOOKUP(B7,Roster!$A$5:$H$16,2,FALSE),"")</f>
        <v/>
      </c>
      <c r="D7" s="10" t="inlineStr">
        <is>
          <t>RF</t>
        </is>
      </c>
      <c r="E7" s="10" t="inlineStr">
        <is>
          <t>EH</t>
        </is>
      </c>
      <c r="F7" s="10" t="inlineStr">
        <is>
          <t>P</t>
        </is>
      </c>
      <c r="G7" s="10" t="inlineStr">
        <is>
          <t>P</t>
        </is>
      </c>
      <c r="H7" s="10" t="inlineStr">
        <is>
          <t>1B</t>
        </is>
      </c>
      <c r="I7" s="10" t="inlineStr">
        <is>
          <t>1B</t>
        </is>
      </c>
      <c r="J7" s="10">
        <f>COUNTIF(D7:I7,"EH")</f>
        <v/>
      </c>
      <c r="K7" s="10">
        <f>IFERROR(VLOOKUP(B7,'Game 1 - 9AM'!$B$6:$K$17,10,FALSE),0)</f>
        <v/>
      </c>
      <c r="L7" s="10" t="n"/>
      <c r="M7" s="10">
        <f>IF(B7="","",IF(IFERROR(VLOOKUP(B7,Roster!$A$5:$H$16,7,FALSE),"")&lt;&gt;"Yes","No - not a pitcher",IF(OR(K7="",K7=0),"Yes - fresh arm",IF(UPPER(L7)="Y","YES (override)","LOCKED - pitched G1"))))</f>
        <v/>
      </c>
    </row>
    <row r="8" ht="22" customHeight="1">
      <c r="A8" s="16" t="n">
        <v>3</v>
      </c>
      <c r="B8" s="5">
        <f>IFERROR(INDEX(Roster!$A$5:$A$16, MATCH(3, Roster!$J$5:$J$16, 0)),"")</f>
        <v/>
      </c>
      <c r="C8" s="6">
        <f>IFERROR(VLOOKUP(B8,Roster!$A$5:$H$16,2,FALSE),"")</f>
        <v/>
      </c>
      <c r="D8" s="6" t="inlineStr">
        <is>
          <t>C</t>
        </is>
      </c>
      <c r="E8" s="6" t="inlineStr">
        <is>
          <t>C</t>
        </is>
      </c>
      <c r="F8" s="6" t="inlineStr">
        <is>
          <t>EH</t>
        </is>
      </c>
      <c r="G8" s="6" t="inlineStr">
        <is>
          <t>2B</t>
        </is>
      </c>
      <c r="H8" s="6" t="inlineStr">
        <is>
          <t>2B</t>
        </is>
      </c>
      <c r="I8" s="6" t="inlineStr">
        <is>
          <t>2B</t>
        </is>
      </c>
      <c r="J8" s="6">
        <f>COUNTIF(D8:I8,"EH")</f>
        <v/>
      </c>
      <c r="K8" s="6">
        <f>IFERROR(VLOOKUP(B8,'Game 1 - 9AM'!$B$6:$K$17,10,FALSE),0)</f>
        <v/>
      </c>
      <c r="L8" s="6" t="n"/>
      <c r="M8" s="6">
        <f>IF(B8="","",IF(IFERROR(VLOOKUP(B8,Roster!$A$5:$H$16,7,FALSE),"")&lt;&gt;"Yes","No - not a pitcher",IF(OR(K8="",K8=0),"Yes - fresh arm",IF(UPPER(L8)="Y","YES (override)","LOCKED - pitched G1"))))</f>
        <v/>
      </c>
    </row>
    <row r="9" ht="22" customHeight="1">
      <c r="A9" s="17" t="n">
        <v>4</v>
      </c>
      <c r="B9" s="9">
        <f>IFERROR(INDEX(Roster!$A$5:$A$16, MATCH(4, Roster!$J$5:$J$16, 0)),"")</f>
        <v/>
      </c>
      <c r="C9" s="10">
        <f>IFERROR(VLOOKUP(B9,Roster!$A$5:$H$16,2,FALSE),"")</f>
        <v/>
      </c>
      <c r="D9" s="10" t="inlineStr">
        <is>
          <t>CF</t>
        </is>
      </c>
      <c r="E9" s="10" t="inlineStr">
        <is>
          <t>EH</t>
        </is>
      </c>
      <c r="F9" s="10" t="inlineStr">
        <is>
          <t>SS</t>
        </is>
      </c>
      <c r="G9" s="10" t="inlineStr">
        <is>
          <t>CF</t>
        </is>
      </c>
      <c r="H9" s="10" t="inlineStr">
        <is>
          <t>CF</t>
        </is>
      </c>
      <c r="I9" s="10" t="inlineStr">
        <is>
          <t>EH</t>
        </is>
      </c>
      <c r="J9" s="10">
        <f>COUNTIF(D9:I9,"EH")</f>
        <v/>
      </c>
      <c r="K9" s="10">
        <f>IFERROR(VLOOKUP(B9,'Game 1 - 9AM'!$B$6:$K$17,10,FALSE),0)</f>
        <v/>
      </c>
      <c r="L9" s="10" t="n"/>
      <c r="M9" s="10">
        <f>IF(B9="","",IF(IFERROR(VLOOKUP(B9,Roster!$A$5:$H$16,7,FALSE),"")&lt;&gt;"Yes","No - not a pitcher",IF(OR(K9="",K9=0),"Yes - fresh arm",IF(UPPER(L9)="Y","YES (override)","LOCKED - pitched G1"))))</f>
        <v/>
      </c>
    </row>
    <row r="10" ht="22" customHeight="1">
      <c r="A10" s="16" t="n">
        <v>5</v>
      </c>
      <c r="B10" s="5">
        <f>IFERROR(INDEX(Roster!$A$5:$A$16, MATCH(5, Roster!$J$5:$J$16, 0)),"")</f>
        <v/>
      </c>
      <c r="C10" s="6">
        <f>IFERROR(VLOOKUP(B10,Roster!$A$5:$H$16,2,FALSE),"")</f>
        <v/>
      </c>
      <c r="D10" s="6" t="inlineStr">
        <is>
          <t>P</t>
        </is>
      </c>
      <c r="E10" s="6" t="inlineStr">
        <is>
          <t>P</t>
        </is>
      </c>
      <c r="F10" s="6" t="inlineStr">
        <is>
          <t>3B</t>
        </is>
      </c>
      <c r="G10" s="6" t="inlineStr">
        <is>
          <t>3B</t>
        </is>
      </c>
      <c r="H10" s="6" t="inlineStr">
        <is>
          <t>EH</t>
        </is>
      </c>
      <c r="I10" s="6" t="inlineStr">
        <is>
          <t>3B</t>
        </is>
      </c>
      <c r="J10" s="6">
        <f>COUNTIF(D10:I10,"EH")</f>
        <v/>
      </c>
      <c r="K10" s="6">
        <f>IFERROR(VLOOKUP(B10,'Game 1 - 9AM'!$B$6:$K$17,10,FALSE),0)</f>
        <v/>
      </c>
      <c r="L10" s="6" t="n"/>
      <c r="M10" s="6">
        <f>IF(B10="","",IF(IFERROR(VLOOKUP(B10,Roster!$A$5:$H$16,7,FALSE),"")&lt;&gt;"Yes","No - not a pitcher",IF(OR(K10="",K10=0),"Yes - fresh arm",IF(UPPER(L10)="Y","YES (override)","LOCKED - pitched G1"))))</f>
        <v/>
      </c>
    </row>
    <row r="11" ht="22" customHeight="1">
      <c r="A11" s="17" t="n">
        <v>6</v>
      </c>
      <c r="B11" s="9">
        <f>IFERROR(INDEX(Roster!$A$5:$A$16, MATCH(6, Roster!$J$5:$J$16, 0)),"")</f>
        <v/>
      </c>
      <c r="C11" s="10">
        <f>IFERROR(VLOOKUP(B11,Roster!$A$5:$H$16,2,FALSE),"")</f>
        <v/>
      </c>
      <c r="D11" s="10" t="inlineStr">
        <is>
          <t>SS</t>
        </is>
      </c>
      <c r="E11" s="10" t="inlineStr">
        <is>
          <t>SS</t>
        </is>
      </c>
      <c r="F11" s="10" t="inlineStr">
        <is>
          <t>EH</t>
        </is>
      </c>
      <c r="G11" s="10" t="inlineStr">
        <is>
          <t>RF</t>
        </is>
      </c>
      <c r="H11" s="10" t="inlineStr">
        <is>
          <t>EH</t>
        </is>
      </c>
      <c r="I11" s="10" t="inlineStr">
        <is>
          <t>C</t>
        </is>
      </c>
      <c r="J11" s="10">
        <f>COUNTIF(D11:I11,"EH")</f>
        <v/>
      </c>
      <c r="K11" s="10">
        <f>IFERROR(VLOOKUP(B11,'Game 1 - 9AM'!$B$6:$K$17,10,FALSE),0)</f>
        <v/>
      </c>
      <c r="L11" s="10" t="n"/>
      <c r="M11" s="10">
        <f>IF(B11="","",IF(IFERROR(VLOOKUP(B11,Roster!$A$5:$H$16,7,FALSE),"")&lt;&gt;"Yes","No - not a pitcher",IF(OR(K11="",K11=0),"Yes - fresh arm",IF(UPPER(L11)="Y","YES (override)","LOCKED - pitched G1"))))</f>
        <v/>
      </c>
    </row>
    <row r="12" ht="22" customHeight="1">
      <c r="A12" s="16" t="n">
        <v>7</v>
      </c>
      <c r="B12" s="5">
        <f>IFERROR(INDEX(Roster!$A$5:$A$16, MATCH(7, Roster!$J$5:$J$16, 0)),"")</f>
        <v/>
      </c>
      <c r="C12" s="6">
        <f>IFERROR(VLOOKUP(B12,Roster!$A$5:$H$16,2,FALSE),"")</f>
        <v/>
      </c>
      <c r="D12" s="6" t="inlineStr">
        <is>
          <t>1B</t>
        </is>
      </c>
      <c r="E12" s="6" t="inlineStr">
        <is>
          <t>EH</t>
        </is>
      </c>
      <c r="F12" s="6" t="inlineStr">
        <is>
          <t>RF</t>
        </is>
      </c>
      <c r="G12" s="6" t="inlineStr">
        <is>
          <t>EH</t>
        </is>
      </c>
      <c r="H12" s="6" t="inlineStr">
        <is>
          <t>P</t>
        </is>
      </c>
      <c r="I12" s="6" t="inlineStr">
        <is>
          <t>P</t>
        </is>
      </c>
      <c r="J12" s="6">
        <f>COUNTIF(D12:I12,"EH")</f>
        <v/>
      </c>
      <c r="K12" s="6">
        <f>IFERROR(VLOOKUP(B12,'Game 1 - 9AM'!$B$6:$K$17,10,FALSE),0)</f>
        <v/>
      </c>
      <c r="L12" s="6" t="n"/>
      <c r="M12" s="6">
        <f>IF(B12="","",IF(IFERROR(VLOOKUP(B12,Roster!$A$5:$H$16,7,FALSE),"")&lt;&gt;"Yes","No - not a pitcher",IF(OR(K12="",K12=0),"Yes - fresh arm",IF(UPPER(L12)="Y","YES (override)","LOCKED - pitched G1"))))</f>
        <v/>
      </c>
    </row>
    <row r="13" ht="22" customHeight="1">
      <c r="A13" s="17" t="n">
        <v>8</v>
      </c>
      <c r="B13" s="9">
        <f>IFERROR(INDEX(Roster!$A$5:$A$16, MATCH(8, Roster!$J$5:$J$16, 0)),"")</f>
        <v/>
      </c>
      <c r="C13" s="10">
        <f>IFERROR(VLOOKUP(B13,Roster!$A$5:$H$16,2,FALSE),"")</f>
        <v/>
      </c>
      <c r="D13" s="10" t="inlineStr">
        <is>
          <t>3B</t>
        </is>
      </c>
      <c r="E13" s="10" t="inlineStr">
        <is>
          <t>3B</t>
        </is>
      </c>
      <c r="F13" s="10" t="inlineStr">
        <is>
          <t>CF</t>
        </is>
      </c>
      <c r="G13" s="10" t="inlineStr">
        <is>
          <t>LF</t>
        </is>
      </c>
      <c r="H13" s="10" t="inlineStr">
        <is>
          <t>3B</t>
        </is>
      </c>
      <c r="I13" s="10" t="inlineStr">
        <is>
          <t>EH</t>
        </is>
      </c>
      <c r="J13" s="10">
        <f>COUNTIF(D13:I13,"EH")</f>
        <v/>
      </c>
      <c r="K13" s="10">
        <f>IFERROR(VLOOKUP(B13,'Game 1 - 9AM'!$B$6:$K$17,10,FALSE),0)</f>
        <v/>
      </c>
      <c r="L13" s="10" t="n"/>
      <c r="M13" s="10">
        <f>IF(B13="","",IF(IFERROR(VLOOKUP(B13,Roster!$A$5:$H$16,7,FALSE),"")&lt;&gt;"Yes","No - not a pitcher",IF(OR(K13="",K13=0),"Yes - fresh arm",IF(UPPER(L13)="Y","YES (override)","LOCKED - pitched G1"))))</f>
        <v/>
      </c>
    </row>
    <row r="14" ht="22" customHeight="1">
      <c r="A14" s="16" t="n">
        <v>9</v>
      </c>
      <c r="B14" s="5">
        <f>IFERROR(INDEX(Roster!$A$5:$A$16, MATCH(9, Roster!$J$5:$J$16, 0)),"")</f>
        <v/>
      </c>
      <c r="C14" s="6">
        <f>IFERROR(VLOOKUP(B14,Roster!$A$5:$H$16,2,FALSE),"")</f>
        <v/>
      </c>
      <c r="D14" s="6" t="inlineStr">
        <is>
          <t>EH</t>
        </is>
      </c>
      <c r="E14" s="6" t="inlineStr">
        <is>
          <t>1B</t>
        </is>
      </c>
      <c r="F14" s="6" t="inlineStr">
        <is>
          <t>1B</t>
        </is>
      </c>
      <c r="G14" s="6" t="inlineStr">
        <is>
          <t>1B</t>
        </is>
      </c>
      <c r="H14" s="6" t="inlineStr">
        <is>
          <t>RF</t>
        </is>
      </c>
      <c r="I14" s="6" t="inlineStr">
        <is>
          <t>RF</t>
        </is>
      </c>
      <c r="J14" s="6">
        <f>COUNTIF(D14:I14,"EH")</f>
        <v/>
      </c>
      <c r="K14" s="6">
        <f>IFERROR(VLOOKUP(B14,'Game 1 - 9AM'!$B$6:$K$17,10,FALSE),0)</f>
        <v/>
      </c>
      <c r="L14" s="6" t="n"/>
      <c r="M14" s="6">
        <f>IF(B14="","",IF(IFERROR(VLOOKUP(B14,Roster!$A$5:$H$16,7,FALSE),"")&lt;&gt;"Yes","No - not a pitcher",IF(OR(K14="",K14=0),"Yes - fresh arm",IF(UPPER(L14)="Y","YES (override)","LOCKED - pitched G1"))))</f>
        <v/>
      </c>
    </row>
    <row r="15" ht="22" customHeight="1">
      <c r="A15" s="17" t="n">
        <v>10</v>
      </c>
      <c r="B15" s="9">
        <f>IFERROR(INDEX(Roster!$A$5:$A$16, MATCH(10, Roster!$J$5:$J$16, 0)),"")</f>
        <v/>
      </c>
      <c r="C15" s="10">
        <f>IFERROR(VLOOKUP(B15,Roster!$A$5:$H$16,2,FALSE),"")</f>
        <v/>
      </c>
      <c r="D15" s="10" t="inlineStr">
        <is>
          <t>EH</t>
        </is>
      </c>
      <c r="E15" s="10" t="inlineStr">
        <is>
          <t>LF</t>
        </is>
      </c>
      <c r="F15" s="10" t="inlineStr">
        <is>
          <t>C</t>
        </is>
      </c>
      <c r="G15" s="10" t="inlineStr">
        <is>
          <t>C</t>
        </is>
      </c>
      <c r="H15" s="10" t="inlineStr">
        <is>
          <t>EH</t>
        </is>
      </c>
      <c r="I15" s="10" t="inlineStr">
        <is>
          <t>CF</t>
        </is>
      </c>
      <c r="J15" s="10">
        <f>COUNTIF(D15:I15,"EH")</f>
        <v/>
      </c>
      <c r="K15" s="10">
        <f>IFERROR(VLOOKUP(B15,'Game 1 - 9AM'!$B$6:$K$17,10,FALSE),0)</f>
        <v/>
      </c>
      <c r="L15" s="10" t="n"/>
      <c r="M15" s="10">
        <f>IF(B15="","",IF(IFERROR(VLOOKUP(B15,Roster!$A$5:$H$16,7,FALSE),"")&lt;&gt;"Yes","No - not a pitcher",IF(OR(K15="",K15=0),"Yes - fresh arm",IF(UPPER(L15)="Y","YES (override)","LOCKED - pitched G1"))))</f>
        <v/>
      </c>
    </row>
    <row r="16" ht="22" customHeight="1">
      <c r="A16" s="16" t="n">
        <v>11</v>
      </c>
      <c r="B16" s="5">
        <f>IFERROR(INDEX(Roster!$A$5:$A$16, MATCH(11, Roster!$J$5:$J$16, 0)),"")</f>
        <v/>
      </c>
      <c r="C16" s="6">
        <f>IFERROR(VLOOKUP(B16,Roster!$A$5:$H$16,2,FALSE),"")</f>
        <v/>
      </c>
      <c r="D16" s="6" t="inlineStr">
        <is>
          <t>EH</t>
        </is>
      </c>
      <c r="E16" s="6" t="inlineStr">
        <is>
          <t>RF</t>
        </is>
      </c>
      <c r="F16" s="6" t="inlineStr">
        <is>
          <t>2B</t>
        </is>
      </c>
      <c r="G16" s="6" t="inlineStr">
        <is>
          <t>EH</t>
        </is>
      </c>
      <c r="H16" s="6" t="inlineStr">
        <is>
          <t>LF</t>
        </is>
      </c>
      <c r="I16" s="6" t="inlineStr">
        <is>
          <t>LF</t>
        </is>
      </c>
      <c r="J16" s="6">
        <f>COUNTIF(D16:I16,"EH")</f>
        <v/>
      </c>
      <c r="K16" s="6">
        <f>IFERROR(VLOOKUP(B16,'Game 1 - 9AM'!$B$6:$K$17,10,FALSE),0)</f>
        <v/>
      </c>
      <c r="L16" s="6" t="n"/>
      <c r="M16" s="6">
        <f>IF(B16="","",IF(IFERROR(VLOOKUP(B16,Roster!$A$5:$H$16,7,FALSE),"")&lt;&gt;"Yes","No - not a pitcher",IF(OR(K16="",K16=0),"Yes - fresh arm",IF(UPPER(L16)="Y","YES (override)","LOCKED - pitched G1"))))</f>
        <v/>
      </c>
    </row>
    <row r="17" ht="22" customHeight="1">
      <c r="A17" s="17" t="n">
        <v>12</v>
      </c>
      <c r="B17" s="9">
        <f>IFERROR(INDEX(Roster!$A$5:$A$16, MATCH(12, Roster!$J$5:$J$16, 0)),"")</f>
        <v/>
      </c>
      <c r="C17" s="10">
        <f>IFERROR(VLOOKUP(B17,Roster!$A$5:$H$16,2,FALSE),"")</f>
        <v/>
      </c>
      <c r="D17" s="10" t="inlineStr">
        <is>
          <t>LF</t>
        </is>
      </c>
      <c r="E17" s="10" t="inlineStr">
        <is>
          <t>2B</t>
        </is>
      </c>
      <c r="F17" s="10" t="inlineStr">
        <is>
          <t>LF</t>
        </is>
      </c>
      <c r="G17" s="10" t="inlineStr">
        <is>
          <t>EH</t>
        </is>
      </c>
      <c r="H17" s="10" t="inlineStr">
        <is>
          <t>C</t>
        </is>
      </c>
      <c r="I17" s="10" t="inlineStr">
        <is>
          <t>EH</t>
        </is>
      </c>
      <c r="J17" s="10">
        <f>COUNTIF(D17:I17,"EH")</f>
        <v/>
      </c>
      <c r="K17" s="10">
        <f>IFERROR(VLOOKUP(B17,'Game 1 - 9AM'!$B$6:$K$17,10,FALSE),0)</f>
        <v/>
      </c>
      <c r="L17" s="10" t="n"/>
      <c r="M17" s="10">
        <f>IF(B17="","",IF(IFERROR(VLOOKUP(B17,Roster!$A$5:$H$16,7,FALSE),"")&lt;&gt;"Yes","No - not a pitcher",IF(OR(K17="",K17=0),"Yes - fresh arm",IF(UPPER(L17)="Y","YES (override)","LOCKED - pitched G1"))))</f>
        <v/>
      </c>
    </row>
    <row r="18" ht="8" customHeight="1"/>
    <row r="19">
      <c r="A19" s="4" t="inlineStr">
        <is>
          <t>SANITY CHECKS  •  each inning needs 1 P • 1 C • 4 IF • 3 OF • 3 EH  =  12 filled spots</t>
        </is>
      </c>
      <c r="B19" s="28" t="n"/>
      <c r="C19" s="28" t="n"/>
      <c r="D19" s="28" t="n"/>
      <c r="E19" s="28" t="n"/>
      <c r="F19" s="28" t="n"/>
      <c r="G19" s="28" t="n"/>
      <c r="H19" s="28" t="n"/>
      <c r="I19" s="28" t="n"/>
      <c r="J19" s="28" t="n"/>
      <c r="K19" s="28" t="n"/>
      <c r="L19" s="28" t="n"/>
      <c r="M19" s="29" t="n"/>
    </row>
    <row r="20">
      <c r="C20" s="18" t="inlineStr">
        <is>
          <t>Check</t>
        </is>
      </c>
      <c r="D20" s="18" t="inlineStr">
        <is>
          <t>Inn 1</t>
        </is>
      </c>
      <c r="E20" s="18" t="inlineStr">
        <is>
          <t>Inn 2</t>
        </is>
      </c>
      <c r="F20" s="18" t="inlineStr">
        <is>
          <t>Inn 3</t>
        </is>
      </c>
      <c r="G20" s="18" t="inlineStr">
        <is>
          <t>Inn 4</t>
        </is>
      </c>
      <c r="H20" s="18" t="inlineStr">
        <is>
          <t>Inn 5</t>
        </is>
      </c>
      <c r="I20" s="18" t="inlineStr">
        <is>
          <t>Inn 6</t>
        </is>
      </c>
    </row>
    <row r="21">
      <c r="C21" s="19" t="inlineStr">
        <is>
          <t>P (need 1)</t>
        </is>
      </c>
      <c r="D21" s="20">
        <f>COUNTIF(D$6:D$17,"P")</f>
        <v/>
      </c>
      <c r="E21" s="20">
        <f>COUNTIF(E$6:E$17,"P")</f>
        <v/>
      </c>
      <c r="F21" s="20">
        <f>COUNTIF(F$6:F$17,"P")</f>
        <v/>
      </c>
      <c r="G21" s="20">
        <f>COUNTIF(G$6:G$17,"P")</f>
        <v/>
      </c>
      <c r="H21" s="20">
        <f>COUNTIF(H$6:H$17,"P")</f>
        <v/>
      </c>
      <c r="I21" s="20">
        <f>COUNTIF(I$6:I$17,"P")</f>
        <v/>
      </c>
    </row>
    <row r="22">
      <c r="C22" s="19" t="inlineStr">
        <is>
          <t>C (need 1)</t>
        </is>
      </c>
      <c r="D22" s="20">
        <f>COUNTIF(D$6:D$17,"C")</f>
        <v/>
      </c>
      <c r="E22" s="20">
        <f>COUNTIF(E$6:E$17,"C")</f>
        <v/>
      </c>
      <c r="F22" s="20">
        <f>COUNTIF(F$6:F$17,"C")</f>
        <v/>
      </c>
      <c r="G22" s="20">
        <f>COUNTIF(G$6:G$17,"C")</f>
        <v/>
      </c>
      <c r="H22" s="20">
        <f>COUNTIF(H$6:H$17,"C")</f>
        <v/>
      </c>
      <c r="I22" s="20">
        <f>COUNTIF(I$6:I$17,"C")</f>
        <v/>
      </c>
    </row>
    <row r="23">
      <c r="C23" s="19" t="inlineStr">
        <is>
          <t>IF (need 4)</t>
        </is>
      </c>
      <c r="D23" s="20">
        <f>COUNTIF(D$6:D$17,"1B")+COUNTIF(D$6:D$17,"2B")+COUNTIF(D$6:D$17,"3B")+COUNTIF(D$6:D$17,"SS")</f>
        <v/>
      </c>
      <c r="E23" s="20">
        <f>COUNTIF(E$6:E$17,"1B")+COUNTIF(E$6:E$17,"2B")+COUNTIF(E$6:E$17,"3B")+COUNTIF(E$6:E$17,"SS")</f>
        <v/>
      </c>
      <c r="F23" s="20">
        <f>COUNTIF(F$6:F$17,"1B")+COUNTIF(F$6:F$17,"2B")+COUNTIF(F$6:F$17,"3B")+COUNTIF(F$6:F$17,"SS")</f>
        <v/>
      </c>
      <c r="G23" s="20">
        <f>COUNTIF(G$6:G$17,"1B")+COUNTIF(G$6:G$17,"2B")+COUNTIF(G$6:G$17,"3B")+COUNTIF(G$6:G$17,"SS")</f>
        <v/>
      </c>
      <c r="H23" s="20">
        <f>COUNTIF(H$6:H$17,"1B")+COUNTIF(H$6:H$17,"2B")+COUNTIF(H$6:H$17,"3B")+COUNTIF(H$6:H$17,"SS")</f>
        <v/>
      </c>
      <c r="I23" s="20">
        <f>COUNTIF(I$6:I$17,"1B")+COUNTIF(I$6:I$17,"2B")+COUNTIF(I$6:I$17,"3B")+COUNTIF(I$6:I$17,"SS")</f>
        <v/>
      </c>
    </row>
    <row r="24">
      <c r="C24" s="19" t="inlineStr">
        <is>
          <t>OF (need 3)</t>
        </is>
      </c>
      <c r="D24" s="20">
        <f>COUNTIF(D$6:D$17,"LF")+COUNTIF(D$6:D$17,"CF")+COUNTIF(D$6:D$17,"RF")</f>
        <v/>
      </c>
      <c r="E24" s="20">
        <f>COUNTIF(E$6:E$17,"LF")+COUNTIF(E$6:E$17,"CF")+COUNTIF(E$6:E$17,"RF")</f>
        <v/>
      </c>
      <c r="F24" s="20">
        <f>COUNTIF(F$6:F$17,"LF")+COUNTIF(F$6:F$17,"CF")+COUNTIF(F$6:F$17,"RF")</f>
        <v/>
      </c>
      <c r="G24" s="20">
        <f>COUNTIF(G$6:G$17,"LF")+COUNTIF(G$6:G$17,"CF")+COUNTIF(G$6:G$17,"RF")</f>
        <v/>
      </c>
      <c r="H24" s="20">
        <f>COUNTIF(H$6:H$17,"LF")+COUNTIF(H$6:H$17,"CF")+COUNTIF(H$6:H$17,"RF")</f>
        <v/>
      </c>
      <c r="I24" s="20">
        <f>COUNTIF(I$6:I$17,"LF")+COUNTIF(I$6:I$17,"CF")+COUNTIF(I$6:I$17,"RF")</f>
        <v/>
      </c>
    </row>
    <row r="25">
      <c r="C25" s="19" t="inlineStr">
        <is>
          <t>EH (need 3)</t>
        </is>
      </c>
      <c r="D25" s="20">
        <f>COUNTIF(D$6:D$17,"EH")</f>
        <v/>
      </c>
      <c r="E25" s="20">
        <f>COUNTIF(E$6:E$17,"EH")</f>
        <v/>
      </c>
      <c r="F25" s="20">
        <f>COUNTIF(F$6:F$17,"EH")</f>
        <v/>
      </c>
      <c r="G25" s="20">
        <f>COUNTIF(G$6:G$17,"EH")</f>
        <v/>
      </c>
      <c r="H25" s="20">
        <f>COUNTIF(H$6:H$17,"EH")</f>
        <v/>
      </c>
      <c r="I25" s="20">
        <f>COUNTIF(I$6:I$17,"EH")</f>
        <v/>
      </c>
    </row>
    <row r="26">
      <c r="C26" s="18" t="inlineStr">
        <is>
          <t>TOTAL (need 12)</t>
        </is>
      </c>
      <c r="D26" s="12">
        <f>COUNTA(D$6:D$17)</f>
        <v/>
      </c>
      <c r="E26" s="12">
        <f>COUNTA(E$6:E$17)</f>
        <v/>
      </c>
      <c r="F26" s="12">
        <f>COUNTA(F$6:F$17)</f>
        <v/>
      </c>
      <c r="G26" s="12">
        <f>COUNTA(G$6:G$17)</f>
        <v/>
      </c>
      <c r="H26" s="12">
        <f>COUNTA(H$6:H$17)</f>
        <v/>
      </c>
      <c r="I26" s="12">
        <f>COUNTA(I$6:I$17)</f>
        <v/>
      </c>
    </row>
    <row r="29">
      <c r="A29" s="3" t="inlineStr">
        <is>
          <t>COACHES CORNER — ROLES</t>
        </is>
      </c>
      <c r="B29" s="28" t="n"/>
      <c r="C29" s="28" t="n"/>
      <c r="D29" s="28" t="n"/>
      <c r="E29" s="28" t="n"/>
      <c r="F29" s="29" t="n"/>
    </row>
    <row r="30">
      <c r="A30" s="21" t="inlineStr">
        <is>
          <t>Pre-game</t>
        </is>
      </c>
      <c r="B30" s="5" t="inlineStr">
        <is>
          <t>Dynamics</t>
        </is>
      </c>
      <c r="C30" s="22" t="n"/>
      <c r="D30" s="28" t="n"/>
      <c r="E30" s="28" t="n"/>
      <c r="F30" s="29" t="n"/>
    </row>
    <row r="31">
      <c r="A31" s="21" t="inlineStr"/>
      <c r="B31" s="5" t="inlineStr">
        <is>
          <t>Batting Practice</t>
        </is>
      </c>
      <c r="C31" s="22" t="n"/>
      <c r="D31" s="28" t="n"/>
      <c r="E31" s="28" t="n"/>
      <c r="F31" s="29" t="n"/>
    </row>
    <row r="32">
      <c r="A32" s="21" t="inlineStr"/>
      <c r="B32" s="5" t="inlineStr">
        <is>
          <t>Outfield</t>
        </is>
      </c>
      <c r="C32" s="22" t="n"/>
      <c r="D32" s="28" t="n"/>
      <c r="E32" s="28" t="n"/>
      <c r="F32" s="29" t="n"/>
    </row>
    <row r="33">
      <c r="A33" s="21" t="inlineStr"/>
      <c r="B33" s="5" t="inlineStr">
        <is>
          <t>Infield</t>
        </is>
      </c>
      <c r="C33" s="22" t="n"/>
      <c r="D33" s="28" t="n"/>
      <c r="E33" s="28" t="n"/>
      <c r="F33" s="29" t="n"/>
    </row>
    <row r="34">
      <c r="A34" s="21" t="inlineStr"/>
      <c r="B34" s="5" t="inlineStr">
        <is>
          <t>Pitcher Warmup</t>
        </is>
      </c>
      <c r="C34" s="22" t="n"/>
      <c r="D34" s="28" t="n"/>
      <c r="E34" s="28" t="n"/>
      <c r="F34" s="29" t="n"/>
    </row>
    <row r="35">
      <c r="A35" s="21" t="inlineStr">
        <is>
          <t>In-game</t>
        </is>
      </c>
      <c r="B35" s="5" t="inlineStr">
        <is>
          <t>1B Coach</t>
        </is>
      </c>
      <c r="C35" s="22" t="n"/>
      <c r="D35" s="28" t="n"/>
      <c r="E35" s="28" t="n"/>
      <c r="F35" s="29" t="n"/>
    </row>
    <row r="36">
      <c r="A36" s="21" t="inlineStr"/>
      <c r="B36" s="5" t="inlineStr">
        <is>
          <t>3B Coach</t>
        </is>
      </c>
      <c r="C36" s="22" t="n"/>
      <c r="D36" s="28" t="n"/>
      <c r="E36" s="28" t="n"/>
      <c r="F36" s="29" t="n"/>
    </row>
    <row r="37">
      <c r="A37" s="21" t="inlineStr"/>
      <c r="B37" s="5" t="inlineStr">
        <is>
          <t>Dugout</t>
        </is>
      </c>
      <c r="C37" s="22" t="n"/>
      <c r="D37" s="28" t="n"/>
      <c r="E37" s="28" t="n"/>
      <c r="F37" s="29" t="n"/>
    </row>
    <row r="38">
      <c r="A38" s="21" t="inlineStr"/>
      <c r="B38" s="5" t="inlineStr">
        <is>
          <t>Warm-up Pitchers</t>
        </is>
      </c>
      <c r="C38" s="22" t="n"/>
      <c r="D38" s="28" t="n"/>
      <c r="E38" s="28" t="n"/>
      <c r="F38" s="29" t="n"/>
    </row>
    <row r="39">
      <c r="A39" s="21" t="inlineStr"/>
      <c r="B39" s="5" t="inlineStr">
        <is>
          <t>GameChanger Scoring</t>
        </is>
      </c>
      <c r="C39" s="22" t="n"/>
      <c r="D39" s="28" t="n"/>
      <c r="E39" s="28" t="n"/>
      <c r="F39" s="29" t="n"/>
    </row>
    <row r="40">
      <c r="A40" s="21" t="inlineStr"/>
      <c r="B40" s="5" t="inlineStr">
        <is>
          <t>GameChanger Video</t>
        </is>
      </c>
      <c r="C40" s="22" t="n"/>
      <c r="D40" s="28" t="n"/>
      <c r="E40" s="28" t="n"/>
      <c r="F40" s="29" t="n"/>
    </row>
  </sheetData>
  <mergeCells count="19">
    <mergeCell ref="C39:F39"/>
    <mergeCell ref="C38:F38"/>
    <mergeCell ref="C32:F32"/>
    <mergeCell ref="C37:F37"/>
    <mergeCell ref="A19:M19"/>
    <mergeCell ref="D4:I4"/>
    <mergeCell ref="C34:F34"/>
    <mergeCell ref="C30:F30"/>
    <mergeCell ref="C33:F33"/>
    <mergeCell ref="A4:C4"/>
    <mergeCell ref="A29:F29"/>
    <mergeCell ref="A1:M1"/>
    <mergeCell ref="C35:F35"/>
    <mergeCell ref="K4:M4"/>
    <mergeCell ref="C40:F40"/>
    <mergeCell ref="C31:F31"/>
    <mergeCell ref="A3:M3"/>
    <mergeCell ref="A2:M2"/>
    <mergeCell ref="C36:F36"/>
  </mergeCells>
  <conditionalFormatting sqref="J6:J17">
    <cfRule type="expression" priority="1" dxfId="0">
      <formula>J6&gt;=3</formula>
    </cfRule>
    <cfRule type="expression" priority="2" dxfId="1">
      <formula>AND(J6&gt;0,J6&lt;=2)</formula>
    </cfRule>
  </conditionalFormatting>
  <conditionalFormatting sqref="M6:M17">
    <cfRule type="expression" priority="3" dxfId="1">
      <formula>LEFT(M6,3)="Yes"</formula>
    </cfRule>
    <cfRule type="expression" priority="4" dxfId="1">
      <formula>LEFT(M6,3)="YES"</formula>
    </cfRule>
    <cfRule type="expression" priority="5" dxfId="0">
      <formula>LEFT(M6,6)="LOCKED"</formula>
    </cfRule>
    <cfRule type="expression" priority="6" dxfId="3">
      <formula>LEFT(M6,3)="No "</formula>
    </cfRule>
  </conditionalFormatting>
  <conditionalFormatting sqref="D21:I21">
    <cfRule type="expression" priority="7" dxfId="1">
      <formula>AND(COUNTA(D$6:D$17)&gt;0, D21=1)</formula>
    </cfRule>
    <cfRule type="expression" priority="8" dxfId="0">
      <formula>AND(COUNTA(D$6:D$17)&gt;0, D21&lt;&gt;1)</formula>
    </cfRule>
  </conditionalFormatting>
  <conditionalFormatting sqref="D22:I22">
    <cfRule type="expression" priority="9" dxfId="1">
      <formula>AND(COUNTA(D$6:D$17)&gt;0, D22=1)</formula>
    </cfRule>
    <cfRule type="expression" priority="10" dxfId="0">
      <formula>AND(COUNTA(D$6:D$17)&gt;0, D22&lt;&gt;1)</formula>
    </cfRule>
  </conditionalFormatting>
  <conditionalFormatting sqref="D23:I23">
    <cfRule type="expression" priority="11" dxfId="1">
      <formula>AND(COUNTA(D$6:D$17)&gt;0, D23=4)</formula>
    </cfRule>
    <cfRule type="expression" priority="12" dxfId="0">
      <formula>AND(COUNTA(D$6:D$17)&gt;0, D23&lt;&gt;4)</formula>
    </cfRule>
  </conditionalFormatting>
  <conditionalFormatting sqref="D24:I24">
    <cfRule type="expression" priority="13" dxfId="1">
      <formula>AND(COUNTA(D$6:D$17)&gt;0, D24=3)</formula>
    </cfRule>
    <cfRule type="expression" priority="14" dxfId="0">
      <formula>AND(COUNTA(D$6:D$17)&gt;0, D24&lt;&gt;3)</formula>
    </cfRule>
  </conditionalFormatting>
  <conditionalFormatting sqref="D25:I25">
    <cfRule type="expression" priority="15" dxfId="1">
      <formula>AND(COUNTA(D$6:D$17)&gt;0, D25=3)</formula>
    </cfRule>
    <cfRule type="expression" priority="16" dxfId="0">
      <formula>AND(COUNTA(D$6:D$17)&gt;0, D25&lt;&gt;3)</formula>
    </cfRule>
  </conditionalFormatting>
  <conditionalFormatting sqref="D26:I26">
    <cfRule type="expression" priority="17" dxfId="1">
      <formula>AND(D26&gt;0, D26=12)</formula>
    </cfRule>
    <cfRule type="expression" priority="18" dxfId="0">
      <formula>AND(D26&gt;0, D26&lt;&gt;12)</formula>
    </cfRule>
  </conditionalFormatting>
  <dataValidations count="2">
    <dataValidation sqref="D6:I17" showDropDown="0" showInputMessage="0" showErrorMessage="0" allowBlank="1" type="list">
      <formula1>"P,C,1B,2B,3B,SS,LF,CF,RF,EH"</formula1>
    </dataValidation>
    <dataValidation sqref="L6:L17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32" customWidth="1" min="3" max="3"/>
    <col width="40" customWidth="1" min="4" max="4"/>
  </cols>
  <sheetData>
    <row r="1" ht="28" customHeight="1">
      <c r="A1" s="1" t="inlineStr">
        <is>
          <t>PITCHING RULES  •  Stars Desai 11U — Fall 2026</t>
        </is>
      </c>
    </row>
    <row r="2">
      <c r="A2" s="2" t="inlineStr">
        <is>
          <t>OUR RULE IS STRICTER THAN MLB PITCH SMART: any pitching in Game 1 = locked out of Game 2, regardless of pitch count.</t>
        </is>
      </c>
    </row>
    <row r="4">
      <c r="A4" s="4" t="inlineStr">
        <is>
          <t>OUR TEAM RULE</t>
        </is>
      </c>
      <c r="B4" s="28" t="n"/>
      <c r="C4" s="28" t="n"/>
      <c r="D4" s="29" t="n"/>
    </row>
    <row r="5">
      <c r="A5" s="23" t="inlineStr">
        <is>
          <t>Did NOT pitch in G1</t>
        </is>
      </c>
      <c r="B5" s="24" t="inlineStr">
        <is>
          <t>-&gt;</t>
        </is>
      </c>
      <c r="C5" s="5" t="inlineStr">
        <is>
          <t>Available for G2 automatically</t>
        </is>
      </c>
      <c r="D5" s="25" t="inlineStr">
        <is>
          <t>Green in the Available? column</t>
        </is>
      </c>
    </row>
    <row r="6">
      <c r="A6" s="23" t="inlineStr">
        <is>
          <t>Pitched at all in G1</t>
        </is>
      </c>
      <c r="B6" s="24" t="inlineStr">
        <is>
          <t>-&gt;</t>
        </is>
      </c>
      <c r="C6" s="5" t="inlineStr">
        <is>
          <t>Locked out of G2 by default</t>
        </is>
      </c>
      <c r="D6" s="25" t="inlineStr">
        <is>
          <t>Red LOCKED in the Available? column</t>
        </is>
      </c>
    </row>
    <row r="7">
      <c r="A7" s="23" t="inlineStr">
        <is>
          <t>Coach override</t>
        </is>
      </c>
      <c r="B7" s="24" t="inlineStr">
        <is>
          <t>-&gt;</t>
        </is>
      </c>
      <c r="C7" s="5" t="inlineStr">
        <is>
          <t>Enter 'Y' in Override? column</t>
        </is>
      </c>
      <c r="D7" s="25" t="inlineStr">
        <is>
          <t>Flips to YES (override) - arm health first</t>
        </is>
      </c>
    </row>
    <row r="8">
      <c r="A8" s="23" t="inlineStr">
        <is>
          <t>Not on the pitcher list</t>
        </is>
      </c>
      <c r="B8" s="24" t="inlineStr">
        <is>
          <t>-&gt;</t>
        </is>
      </c>
      <c r="C8" s="5" t="inlineStr">
        <is>
          <t>Never eligible</t>
        </is>
      </c>
      <c r="D8" s="25" t="inlineStr">
        <is>
          <t>Grayed out - update Roster if a player joins the rotation</t>
        </is>
      </c>
    </row>
    <row r="11">
      <c r="A11" s="3" t="inlineStr">
        <is>
          <t>MLB PITCH SMART REST DAYS  •  Ages 11-12  (reference only — our rule is stricter)</t>
        </is>
      </c>
      <c r="B11" s="28" t="n"/>
      <c r="C11" s="28" t="n"/>
      <c r="D11" s="29" t="n"/>
    </row>
    <row r="12">
      <c r="A12" s="3" t="inlineStr">
        <is>
          <t>Pitches thrown</t>
        </is>
      </c>
      <c r="B12" s="3" t="inlineStr">
        <is>
          <t>Rest days required</t>
        </is>
      </c>
      <c r="C12" s="3" t="inlineStr"/>
      <c r="D12" s="3" t="inlineStr"/>
    </row>
    <row r="13">
      <c r="A13" s="5" t="inlineStr">
        <is>
          <t>1-20 pitches</t>
        </is>
      </c>
      <c r="B13" s="5" t="inlineStr">
        <is>
          <t>0 days (Pitch Smart says OK — WE DON'T)</t>
        </is>
      </c>
    </row>
    <row r="14">
      <c r="A14" s="5" t="inlineStr">
        <is>
          <t>21-35 pitches</t>
        </is>
      </c>
      <c r="B14" s="5" t="inlineStr">
        <is>
          <t>1 day rest</t>
        </is>
      </c>
    </row>
    <row r="15">
      <c r="A15" s="5" t="inlineStr">
        <is>
          <t>36-50 pitches</t>
        </is>
      </c>
      <c r="B15" s="5" t="inlineStr">
        <is>
          <t>2 days rest</t>
        </is>
      </c>
    </row>
    <row r="16">
      <c r="A16" s="5" t="inlineStr">
        <is>
          <t>51-65 pitches</t>
        </is>
      </c>
      <c r="B16" s="5" t="inlineStr">
        <is>
          <t>3 days rest</t>
        </is>
      </c>
    </row>
    <row r="17">
      <c r="A17" s="5" t="inlineStr">
        <is>
          <t>66+ pitches</t>
        </is>
      </c>
      <c r="B17" s="5" t="inlineStr">
        <is>
          <t>4 days rest</t>
        </is>
      </c>
    </row>
    <row r="19">
      <c r="A19" s="3" t="inlineStr">
        <is>
          <t>DAILY MAX PITCHES  •  Ages 11-12</t>
        </is>
      </c>
      <c r="B19" s="28" t="n"/>
      <c r="C19" s="28" t="n"/>
      <c r="D19" s="29" t="n"/>
    </row>
    <row r="20">
      <c r="A20" s="26" t="inlineStr">
        <is>
          <t>85 pitches per day per Pitch Smart (our team rule caps a single-game pitcher at G1 or G2, not both)</t>
        </is>
      </c>
    </row>
    <row r="22">
      <c r="A22" s="26" t="inlineStr">
        <is>
          <t>Full guidelines:</t>
        </is>
      </c>
      <c r="B22" s="27" t="inlineStr">
        <is>
          <t>mlb.com/pitch-smart/pitching-guidelines</t>
        </is>
      </c>
    </row>
  </sheetData>
  <mergeCells count="5">
    <mergeCell ref="A1:D1"/>
    <mergeCell ref="A11:D11"/>
    <mergeCell ref="A4:D4"/>
    <mergeCell ref="A19:D19"/>
    <mergeCell ref="A2:D2"/>
  </mergeCells>
  <hyperlinks>
    <hyperlink xmlns:r="http://schemas.openxmlformats.org/officeDocument/2006/relationships" ref="B2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2026-08-22T23:43:01Z</dcterms:created>
  <dcterms:modified xmlns:dcterms="http://purl.org/dc/terms/" xmlns:xsi="http://www.w3.org/2001/XMLSchema-instance" xsi:type="dcterms:W3CDTF">2026-08-23T01:44:56Z</dcterms:modified>
</cp:coreProperties>
</file>